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trlProps/ctrlProp1.xml" ContentType="application/vnd.ms-excel.controlproperties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omments1.xml" ContentType="application/vnd.openxmlformats-officedocument.spreadsheetml.comments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fernandez\Desktop\"/>
    </mc:Choice>
  </mc:AlternateContent>
  <xr:revisionPtr revIDLastSave="0" documentId="8_{71F0E830-BAA0-45D2-99B9-DBCDA5679B7A}" xr6:coauthVersionLast="47" xr6:coauthVersionMax="47" xr10:uidLastSave="{00000000-0000-0000-0000-000000000000}"/>
  <bookViews>
    <workbookView showSheetTabs="0" xWindow="-120" yWindow="-120" windowWidth="19440" windowHeight="15000" firstSheet="25" xr2:uid="{00000000-000D-0000-FFFF-FFFF00000000}"/>
  </bookViews>
  <sheets>
    <sheet name="INICIO" sheetId="15" r:id="rId1"/>
    <sheet name="Brecha de Liquidez" sheetId="40" r:id="rId2"/>
    <sheet name="Prev. 1.1" sheetId="3" r:id="rId3"/>
    <sheet name="Prev. 1.2" sheetId="18" r:id="rId4"/>
    <sheet name="Prev. 1.3" sheetId="19" r:id="rId5"/>
    <sheet name="Prev. 1.4" sheetId="20" r:id="rId6"/>
    <sheet name="Prev. 1.5" sheetId="21" r:id="rId7"/>
    <sheet name="Prev. Depositos Vista" sheetId="26" r:id="rId8"/>
    <sheet name="Prev. Depositos Plazo" sheetId="4" r:id="rId9"/>
    <sheet name="Concentración de Créditos" sheetId="14" r:id="rId10"/>
    <sheet name="Concentración de Créditos Venc." sheetId="27" r:id="rId11"/>
    <sheet name="Concentración Ahorros" sheetId="7" r:id="rId12"/>
    <sheet name="Prev sobre Bienes adjudicados" sheetId="5" r:id="rId13"/>
    <sheet name="Prev s Otros Activos Riesgos" sheetId="6" r:id="rId14"/>
    <sheet name="Depositos Bancos Gs" sheetId="28" r:id="rId15"/>
    <sheet name="Depositos Bancos Ext" sheetId="29" r:id="rId16"/>
    <sheet name="Depositos Financieras Gs" sheetId="10" r:id="rId17"/>
    <sheet name="Depositos Financieras Ext" sheetId="30" r:id="rId18"/>
    <sheet name="Depositos Coop. Gs" sheetId="31" r:id="rId19"/>
    <sheet name="Depositos Coop. Ext" sheetId="32" r:id="rId20"/>
    <sheet name="Depositos Centrales Gs" sheetId="33" r:id="rId21"/>
    <sheet name="Depositos Centrales Ext" sheetId="34" r:id="rId22"/>
    <sheet name="Clasificación de Créditos" sheetId="11" r:id="rId23"/>
    <sheet name="Balance General" sheetId="35" r:id="rId24"/>
    <sheet name="Cuadro de Resultado" sheetId="36" r:id="rId25"/>
    <sheet name="Ejecución Presupuestaria" sheetId="9" r:id="rId26"/>
    <sheet name="Cuenta de Orden" sheetId="37" r:id="rId27"/>
    <sheet name="Indicadores" sheetId="38" r:id="rId28"/>
    <sheet name="Socios" sheetId="39" r:id="rId2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2" i="9" l="1"/>
  <c r="G132" i="9"/>
  <c r="D21" i="27" l="1"/>
  <c r="D12" i="3"/>
  <c r="D21" i="14"/>
  <c r="F19" i="3" l="1"/>
  <c r="E50" i="35"/>
  <c r="E40" i="36" l="1"/>
  <c r="F18" i="20" l="1"/>
  <c r="F16" i="19"/>
  <c r="F18" i="18"/>
  <c r="E193" i="35"/>
  <c r="E212" i="35"/>
  <c r="D197" i="36"/>
  <c r="D181" i="36"/>
  <c r="D180" i="36"/>
  <c r="D179" i="36" s="1"/>
  <c r="D172" i="36"/>
  <c r="D171" i="36" s="1"/>
  <c r="D162" i="36"/>
  <c r="D131" i="36"/>
  <c r="D117" i="36"/>
  <c r="D86" i="36"/>
  <c r="D71" i="36" s="1"/>
  <c r="D72" i="36"/>
  <c r="D60" i="36"/>
  <c r="D59" i="36" s="1"/>
  <c r="D58" i="36" s="1"/>
  <c r="D54" i="36"/>
  <c r="D53" i="36" s="1"/>
  <c r="D40" i="36"/>
  <c r="D27" i="36" s="1"/>
  <c r="D28" i="36"/>
  <c r="D9" i="36"/>
  <c r="D8" i="36" s="1"/>
  <c r="D249" i="35"/>
  <c r="D248" i="35" s="1"/>
  <c r="D245" i="35"/>
  <c r="D239" i="35"/>
  <c r="D234" i="35"/>
  <c r="D233" i="35" s="1"/>
  <c r="D228" i="35"/>
  <c r="D224" i="35"/>
  <c r="D217" i="35" s="1"/>
  <c r="D220" i="35"/>
  <c r="D218" i="35"/>
  <c r="D212" i="35"/>
  <c r="D208" i="35"/>
  <c r="D201" i="35"/>
  <c r="D193" i="35"/>
  <c r="D183" i="35"/>
  <c r="D176" i="35"/>
  <c r="D171" i="35"/>
  <c r="D163" i="35"/>
  <c r="D158" i="35"/>
  <c r="D149" i="35"/>
  <c r="D144" i="35"/>
  <c r="D127" i="35"/>
  <c r="D126" i="35" s="1"/>
  <c r="D118" i="35"/>
  <c r="D117" i="35"/>
  <c r="D111" i="35"/>
  <c r="D101" i="35"/>
  <c r="D90" i="35"/>
  <c r="D89" i="35" s="1"/>
  <c r="D82" i="35"/>
  <c r="D81" i="35" s="1"/>
  <c r="D74" i="35"/>
  <c r="D70" i="35"/>
  <c r="D69" i="35"/>
  <c r="D60" i="35"/>
  <c r="D59" i="35" s="1"/>
  <c r="D50" i="35"/>
  <c r="D40" i="35"/>
  <c r="D37" i="35"/>
  <c r="D25" i="35"/>
  <c r="D12" i="35"/>
  <c r="D9" i="35"/>
  <c r="D8" i="35" s="1"/>
  <c r="C11" i="39"/>
  <c r="E201" i="35"/>
  <c r="E183" i="35"/>
  <c r="C35" i="3"/>
  <c r="G27" i="40"/>
  <c r="F22" i="40"/>
  <c r="G22" i="40" s="1"/>
  <c r="F23" i="40"/>
  <c r="G23" i="40" s="1"/>
  <c r="F26" i="40"/>
  <c r="G26" i="40" s="1"/>
  <c r="F27" i="40"/>
  <c r="F28" i="40"/>
  <c r="G28" i="40" s="1"/>
  <c r="F21" i="40"/>
  <c r="G21" i="40" s="1"/>
  <c r="G15" i="40"/>
  <c r="F14" i="40"/>
  <c r="G14" i="40" s="1"/>
  <c r="F10" i="40"/>
  <c r="G10" i="40" s="1"/>
  <c r="F11" i="40"/>
  <c r="G11" i="40" s="1"/>
  <c r="F12" i="40"/>
  <c r="G12" i="40" s="1"/>
  <c r="F13" i="40"/>
  <c r="G13" i="40" s="1"/>
  <c r="F15" i="40"/>
  <c r="F16" i="40"/>
  <c r="G16" i="40" s="1"/>
  <c r="F17" i="40"/>
  <c r="G17" i="40" s="1"/>
  <c r="F9" i="40"/>
  <c r="G9" i="40" s="1"/>
  <c r="F8" i="40"/>
  <c r="G8" i="40" s="1"/>
  <c r="K4" i="19"/>
  <c r="K4" i="20"/>
  <c r="K4" i="18"/>
  <c r="K4" i="3"/>
  <c r="J11" i="3"/>
  <c r="I11" i="3"/>
  <c r="C20" i="28"/>
  <c r="D180" i="9"/>
  <c r="D179" i="9" s="1"/>
  <c r="D178" i="9" s="1"/>
  <c r="D171" i="9"/>
  <c r="D170" i="9" s="1"/>
  <c r="D130" i="9"/>
  <c r="D116" i="9"/>
  <c r="D85" i="9"/>
  <c r="D71" i="9"/>
  <c r="D59" i="9"/>
  <c r="D58" i="9" s="1"/>
  <c r="D57" i="9" s="1"/>
  <c r="D53" i="9"/>
  <c r="D52" i="9" s="1"/>
  <c r="D39" i="9"/>
  <c r="D27" i="9"/>
  <c r="D8" i="9"/>
  <c r="D7" i="9" s="1"/>
  <c r="E180" i="9"/>
  <c r="E179" i="9" s="1"/>
  <c r="E178" i="9" s="1"/>
  <c r="E171" i="9"/>
  <c r="E170" i="9" s="1"/>
  <c r="E130" i="9"/>
  <c r="E116" i="9"/>
  <c r="E85" i="9"/>
  <c r="E71" i="9"/>
  <c r="E59" i="9"/>
  <c r="E58" i="9" s="1"/>
  <c r="E57" i="9" s="1"/>
  <c r="E53" i="9"/>
  <c r="E52" i="9" s="1"/>
  <c r="E39" i="9"/>
  <c r="E27" i="9"/>
  <c r="E8" i="9"/>
  <c r="E7" i="9" s="1"/>
  <c r="E37" i="37"/>
  <c r="E36" i="37" s="1"/>
  <c r="E35" i="37" s="1"/>
  <c r="E34" i="37" s="1"/>
  <c r="D37" i="37"/>
  <c r="D36" i="37"/>
  <c r="D35" i="37"/>
  <c r="D34" i="37" s="1"/>
  <c r="E6" i="37"/>
  <c r="E7" i="37"/>
  <c r="D7" i="37"/>
  <c r="D6" i="37" s="1"/>
  <c r="D116" i="36" l="1"/>
  <c r="D238" i="35"/>
  <c r="D232" i="35" s="1"/>
  <c r="D231" i="35" s="1"/>
  <c r="D207" i="35"/>
  <c r="D206" i="35" s="1"/>
  <c r="D182" i="35"/>
  <c r="D170" i="35"/>
  <c r="D143" i="35"/>
  <c r="D24" i="35"/>
  <c r="E70" i="9"/>
  <c r="E115" i="9"/>
  <c r="E69" i="9" s="1"/>
  <c r="E68" i="9" s="1"/>
  <c r="E26" i="9"/>
  <c r="E6" i="9" s="1"/>
  <c r="E5" i="9" s="1"/>
  <c r="D70" i="9"/>
  <c r="D7" i="36"/>
  <c r="D6" i="36" s="1"/>
  <c r="D70" i="36"/>
  <c r="D69" i="36" s="1"/>
  <c r="D7" i="35"/>
  <c r="D80" i="35"/>
  <c r="E182" i="35"/>
  <c r="D115" i="9"/>
  <c r="D26" i="9"/>
  <c r="D6" i="9" s="1"/>
  <c r="D5" i="9" s="1"/>
  <c r="D194" i="36" l="1"/>
  <c r="D193" i="36" s="1"/>
  <c r="D192" i="36" s="1"/>
  <c r="D191" i="36" s="1"/>
  <c r="D190" i="36" s="1"/>
  <c r="D169" i="35"/>
  <c r="D168" i="35" s="1"/>
  <c r="D6" i="35"/>
  <c r="E188" i="9"/>
  <c r="D69" i="9"/>
  <c r="D68" i="9" s="1"/>
  <c r="F68" i="9" s="1"/>
  <c r="D188" i="9" l="1"/>
  <c r="G68" i="9"/>
  <c r="J47" i="35"/>
  <c r="J46" i="35"/>
  <c r="J45" i="35"/>
  <c r="J44" i="35"/>
  <c r="J43" i="35"/>
  <c r="J42" i="35"/>
  <c r="J41" i="35"/>
  <c r="J40" i="35"/>
  <c r="J39" i="35"/>
  <c r="J38" i="35"/>
  <c r="J37" i="35"/>
  <c r="J36" i="35"/>
  <c r="J35" i="35"/>
  <c r="J34" i="35"/>
  <c r="J33" i="35"/>
  <c r="J32" i="35"/>
  <c r="J31" i="35"/>
  <c r="J30" i="35"/>
  <c r="J29" i="35"/>
  <c r="J28" i="35"/>
  <c r="J27" i="35"/>
  <c r="J26" i="35"/>
  <c r="J25" i="35"/>
  <c r="J24" i="35"/>
  <c r="J23" i="35"/>
  <c r="J22" i="35"/>
  <c r="J21" i="35"/>
  <c r="J20" i="35"/>
  <c r="J19" i="35"/>
  <c r="J18" i="35"/>
  <c r="J17" i="35"/>
  <c r="J16" i="35"/>
  <c r="I358" i="35"/>
  <c r="J358" i="35" s="1"/>
  <c r="I364" i="35"/>
  <c r="J364" i="35" s="1"/>
  <c r="I365" i="35"/>
  <c r="J365" i="35" s="1"/>
  <c r="I366" i="35"/>
  <c r="J366" i="35" s="1"/>
  <c r="I367" i="35"/>
  <c r="J367" i="35" s="1"/>
  <c r="I368" i="35"/>
  <c r="J368" i="35" s="1"/>
  <c r="I369" i="35"/>
  <c r="J369" i="35" s="1"/>
  <c r="I370" i="35"/>
  <c r="J370" i="35" s="1"/>
  <c r="I371" i="35"/>
  <c r="J371" i="35" s="1"/>
  <c r="I372" i="35"/>
  <c r="J372" i="35" s="1"/>
  <c r="I373" i="35"/>
  <c r="J373" i="35" s="1"/>
  <c r="I374" i="35"/>
  <c r="J374" i="35" s="1"/>
  <c r="I375" i="35"/>
  <c r="J375" i="35" s="1"/>
  <c r="I376" i="35"/>
  <c r="J376" i="35" s="1"/>
  <c r="I378" i="35"/>
  <c r="J378" i="35" s="1"/>
  <c r="I379" i="35"/>
  <c r="J379" i="35" s="1"/>
  <c r="I380" i="35"/>
  <c r="J380" i="35" s="1"/>
  <c r="I381" i="35"/>
  <c r="J381" i="35" s="1"/>
  <c r="I382" i="35"/>
  <c r="J382" i="35" s="1"/>
  <c r="I383" i="35"/>
  <c r="J383" i="35" s="1"/>
  <c r="I384" i="35"/>
  <c r="J384" i="35" s="1"/>
  <c r="I385" i="35"/>
  <c r="J385" i="35" s="1"/>
  <c r="I386" i="35"/>
  <c r="J386" i="35" s="1"/>
  <c r="I387" i="35"/>
  <c r="J387" i="35" s="1"/>
  <c r="I388" i="35"/>
  <c r="J388" i="35" s="1"/>
  <c r="I389" i="35"/>
  <c r="J389" i="35" s="1"/>
  <c r="I390" i="35"/>
  <c r="J390" i="35" s="1"/>
  <c r="I391" i="35"/>
  <c r="J391" i="35" s="1"/>
  <c r="I392" i="35"/>
  <c r="J392" i="35" s="1"/>
  <c r="I393" i="35"/>
  <c r="J393" i="35" s="1"/>
  <c r="I394" i="35"/>
  <c r="J394" i="35" s="1"/>
  <c r="I395" i="35"/>
  <c r="J395" i="35" s="1"/>
  <c r="I396" i="35"/>
  <c r="J396" i="35" s="1"/>
  <c r="I397" i="35"/>
  <c r="J397" i="35" s="1"/>
  <c r="I398" i="35"/>
  <c r="J398" i="35" s="1"/>
  <c r="I399" i="35"/>
  <c r="J399" i="35" s="1"/>
  <c r="I400" i="35"/>
  <c r="J400" i="35" s="1"/>
  <c r="I401" i="35"/>
  <c r="J401" i="35" s="1"/>
  <c r="I402" i="35"/>
  <c r="J402" i="35" s="1"/>
  <c r="I403" i="35"/>
  <c r="J403" i="35" s="1"/>
  <c r="I404" i="35"/>
  <c r="J404" i="35" s="1"/>
  <c r="I405" i="35"/>
  <c r="J405" i="35" s="1"/>
  <c r="I406" i="35"/>
  <c r="J406" i="35" s="1"/>
  <c r="I409" i="35"/>
  <c r="J409" i="35" s="1"/>
  <c r="I410" i="35"/>
  <c r="J410" i="35" s="1"/>
  <c r="I411" i="35"/>
  <c r="J411" i="35" s="1"/>
  <c r="I412" i="35"/>
  <c r="J412" i="35" s="1"/>
  <c r="I413" i="35"/>
  <c r="J413" i="35" s="1"/>
  <c r="I414" i="35"/>
  <c r="J414" i="35" s="1"/>
  <c r="I415" i="35"/>
  <c r="J415" i="35" s="1"/>
  <c r="I416" i="35"/>
  <c r="J416" i="35" s="1"/>
  <c r="I417" i="35"/>
  <c r="J417" i="35" s="1"/>
  <c r="I418" i="35"/>
  <c r="J418" i="35" s="1"/>
  <c r="I419" i="35"/>
  <c r="J419" i="35" s="1"/>
  <c r="I420" i="35"/>
  <c r="J420" i="35" s="1"/>
  <c r="I421" i="35"/>
  <c r="J421" i="35" s="1"/>
  <c r="I423" i="35"/>
  <c r="J423" i="35" s="1"/>
  <c r="I424" i="35"/>
  <c r="J424" i="35" s="1"/>
  <c r="I425" i="35"/>
  <c r="J425" i="35" s="1"/>
  <c r="I426" i="35"/>
  <c r="J426" i="35" s="1"/>
  <c r="I427" i="35"/>
  <c r="J427" i="35" s="1"/>
  <c r="I428" i="35"/>
  <c r="J428" i="35" s="1"/>
  <c r="I429" i="35"/>
  <c r="J429" i="35" s="1"/>
  <c r="I430" i="35"/>
  <c r="J430" i="35" s="1"/>
  <c r="I431" i="35"/>
  <c r="J431" i="35" s="1"/>
  <c r="I432" i="35"/>
  <c r="J432" i="35" s="1"/>
  <c r="I433" i="35"/>
  <c r="J433" i="35" s="1"/>
  <c r="I434" i="35"/>
  <c r="J434" i="35" s="1"/>
  <c r="I435" i="35"/>
  <c r="J435" i="35" s="1"/>
  <c r="I436" i="35"/>
  <c r="J436" i="35" s="1"/>
  <c r="I437" i="35"/>
  <c r="J437" i="35" s="1"/>
  <c r="I438" i="35"/>
  <c r="J438" i="35" s="1"/>
  <c r="I439" i="35"/>
  <c r="J439" i="35" s="1"/>
  <c r="I440" i="35"/>
  <c r="J440" i="35" s="1"/>
  <c r="I441" i="35"/>
  <c r="J441" i="35" s="1"/>
  <c r="I442" i="35"/>
  <c r="J442" i="35" s="1"/>
  <c r="I443" i="35"/>
  <c r="J443" i="35" s="1"/>
  <c r="I444" i="35"/>
  <c r="J444" i="35" s="1"/>
  <c r="I445" i="35"/>
  <c r="J445" i="35" s="1"/>
  <c r="I446" i="35"/>
  <c r="J446" i="35" s="1"/>
  <c r="I447" i="35"/>
  <c r="J447" i="35" s="1"/>
  <c r="I448" i="35"/>
  <c r="J448" i="35" s="1"/>
  <c r="I449" i="35"/>
  <c r="J449" i="35" s="1"/>
  <c r="I450" i="35"/>
  <c r="J450" i="35" s="1"/>
  <c r="I451" i="35"/>
  <c r="J451" i="35" s="1"/>
  <c r="I452" i="35"/>
  <c r="J452" i="35" s="1"/>
  <c r="I453" i="35"/>
  <c r="J453" i="35" s="1"/>
  <c r="I454" i="35"/>
  <c r="J454" i="35" s="1"/>
  <c r="I455" i="35"/>
  <c r="J455" i="35" s="1"/>
  <c r="I456" i="35"/>
  <c r="J456" i="35" s="1"/>
  <c r="I457" i="35"/>
  <c r="J457" i="35" s="1"/>
  <c r="I458" i="35"/>
  <c r="J458" i="35" s="1"/>
  <c r="I459" i="35"/>
  <c r="J459" i="35" s="1"/>
  <c r="I460" i="35"/>
  <c r="J460" i="35" s="1"/>
  <c r="I461" i="35"/>
  <c r="J461" i="35" s="1"/>
  <c r="I464" i="35"/>
  <c r="J464" i="35" s="1"/>
  <c r="I465" i="35"/>
  <c r="J465" i="35" s="1"/>
  <c r="I466" i="35"/>
  <c r="J466" i="35" s="1"/>
  <c r="I467" i="35"/>
  <c r="J467" i="35" s="1"/>
  <c r="I468" i="35"/>
  <c r="J468" i="35" s="1"/>
  <c r="I469" i="35"/>
  <c r="J469" i="35" s="1"/>
  <c r="I473" i="35"/>
  <c r="J473" i="35" s="1"/>
  <c r="I474" i="35"/>
  <c r="J474" i="35" s="1"/>
  <c r="I475" i="35"/>
  <c r="J475" i="35" s="1"/>
  <c r="I476" i="35"/>
  <c r="J476" i="35" s="1"/>
  <c r="I477" i="35"/>
  <c r="J477" i="35" s="1"/>
  <c r="I478" i="35"/>
  <c r="J478" i="35" s="1"/>
  <c r="I479" i="35"/>
  <c r="J479" i="35" s="1"/>
  <c r="I301" i="35"/>
  <c r="J301" i="35" s="1"/>
  <c r="I302" i="35"/>
  <c r="J302" i="35" s="1"/>
  <c r="I303" i="35"/>
  <c r="J303" i="35" s="1"/>
  <c r="I304" i="35"/>
  <c r="J304" i="35" s="1"/>
  <c r="I305" i="35"/>
  <c r="J305" i="35" s="1"/>
  <c r="I306" i="35"/>
  <c r="J306" i="35" s="1"/>
  <c r="I307" i="35"/>
  <c r="J307" i="35" s="1"/>
  <c r="I308" i="35"/>
  <c r="J308" i="35" s="1"/>
  <c r="I309" i="35"/>
  <c r="J309" i="35" s="1"/>
  <c r="I310" i="35"/>
  <c r="J310" i="35" s="1"/>
  <c r="I311" i="35"/>
  <c r="J311" i="35" s="1"/>
  <c r="I312" i="35"/>
  <c r="J312" i="35" s="1"/>
  <c r="I313" i="35"/>
  <c r="J313" i="35" s="1"/>
  <c r="I314" i="35"/>
  <c r="J314" i="35" s="1"/>
  <c r="I315" i="35"/>
  <c r="J315" i="35" s="1"/>
  <c r="I316" i="35"/>
  <c r="J316" i="35" s="1"/>
  <c r="I317" i="35"/>
  <c r="J317" i="35" s="1"/>
  <c r="I320" i="35"/>
  <c r="J320" i="35" s="1"/>
  <c r="I321" i="35"/>
  <c r="J321" i="35" s="1"/>
  <c r="I322" i="35"/>
  <c r="J322" i="35" s="1"/>
  <c r="I323" i="35"/>
  <c r="J323" i="35" s="1"/>
  <c r="I324" i="35"/>
  <c r="J324" i="35" s="1"/>
  <c r="I325" i="35"/>
  <c r="J325" i="35" s="1"/>
  <c r="I326" i="35"/>
  <c r="J326" i="35" s="1"/>
  <c r="I327" i="35"/>
  <c r="J327" i="35" s="1"/>
  <c r="I328" i="35"/>
  <c r="J328" i="35" s="1"/>
  <c r="I329" i="35"/>
  <c r="J329" i="35" s="1"/>
  <c r="I330" i="35"/>
  <c r="J330" i="35" s="1"/>
  <c r="I332" i="35"/>
  <c r="J332" i="35" s="1"/>
  <c r="I333" i="35"/>
  <c r="J333" i="35" s="1"/>
  <c r="I334" i="35"/>
  <c r="J334" i="35" s="1"/>
  <c r="I335" i="35"/>
  <c r="J335" i="35" s="1"/>
  <c r="I336" i="35"/>
  <c r="J336" i="35" s="1"/>
  <c r="I337" i="35"/>
  <c r="J337" i="35" s="1"/>
  <c r="I338" i="35"/>
  <c r="J338" i="35" s="1"/>
  <c r="I339" i="35"/>
  <c r="J339" i="35" s="1"/>
  <c r="I340" i="35"/>
  <c r="J340" i="35" s="1"/>
  <c r="I341" i="35"/>
  <c r="J341" i="35" s="1"/>
  <c r="I342" i="35"/>
  <c r="J342" i="35" s="1"/>
  <c r="I343" i="35"/>
  <c r="J343" i="35" s="1"/>
  <c r="I346" i="35"/>
  <c r="J346" i="35" s="1"/>
  <c r="I347" i="35"/>
  <c r="J347" i="35" s="1"/>
  <c r="I348" i="35"/>
  <c r="J348" i="35" s="1"/>
  <c r="I352" i="35"/>
  <c r="J352" i="35" s="1"/>
  <c r="I353" i="35"/>
  <c r="J353" i="35" s="1"/>
  <c r="I354" i="35"/>
  <c r="J354" i="35" s="1"/>
  <c r="I355" i="35"/>
  <c r="J355" i="35" s="1"/>
  <c r="I356" i="35"/>
  <c r="J356" i="35" s="1"/>
  <c r="I357" i="35"/>
  <c r="J357" i="35" s="1"/>
  <c r="I277" i="35"/>
  <c r="J277" i="35" s="1"/>
  <c r="I278" i="35"/>
  <c r="J278" i="35" s="1"/>
  <c r="I279" i="35"/>
  <c r="J279" i="35" s="1"/>
  <c r="I282" i="35"/>
  <c r="J282" i="35" s="1"/>
  <c r="I283" i="35"/>
  <c r="J283" i="35" s="1"/>
  <c r="I284" i="35"/>
  <c r="J284" i="35" s="1"/>
  <c r="I285" i="35"/>
  <c r="J285" i="35" s="1"/>
  <c r="I286" i="35"/>
  <c r="J286" i="35" s="1"/>
  <c r="I288" i="35"/>
  <c r="J288" i="35" s="1"/>
  <c r="I289" i="35"/>
  <c r="J289" i="35" s="1"/>
  <c r="I292" i="35"/>
  <c r="J292" i="35" s="1"/>
  <c r="I293" i="35"/>
  <c r="J293" i="35" s="1"/>
  <c r="I294" i="35"/>
  <c r="J294" i="35" s="1"/>
  <c r="I295" i="35"/>
  <c r="J295" i="35" s="1"/>
  <c r="I214" i="35"/>
  <c r="J214" i="35" s="1"/>
  <c r="I215" i="35"/>
  <c r="J215" i="35" s="1"/>
  <c r="I216" i="35"/>
  <c r="J216" i="35" s="1"/>
  <c r="I217" i="35"/>
  <c r="J217" i="35" s="1"/>
  <c r="I219" i="35"/>
  <c r="J219" i="35" s="1"/>
  <c r="I220" i="35"/>
  <c r="J220" i="35" s="1"/>
  <c r="I221" i="35"/>
  <c r="J221" i="35" s="1"/>
  <c r="I222" i="35"/>
  <c r="J222" i="35" s="1"/>
  <c r="I223" i="35"/>
  <c r="J223" i="35" s="1"/>
  <c r="I226" i="35"/>
  <c r="J226" i="35" s="1"/>
  <c r="I227" i="35"/>
  <c r="J227" i="35" s="1"/>
  <c r="I228" i="35"/>
  <c r="J228" i="35" s="1"/>
  <c r="I229" i="35"/>
  <c r="J229" i="35" s="1"/>
  <c r="I230" i="35"/>
  <c r="J230" i="35" s="1"/>
  <c r="I231" i="35"/>
  <c r="J231" i="35" s="1"/>
  <c r="I232" i="35"/>
  <c r="J232" i="35" s="1"/>
  <c r="I233" i="35"/>
  <c r="J233" i="35" s="1"/>
  <c r="I234" i="35"/>
  <c r="J234" i="35" s="1"/>
  <c r="I235" i="35"/>
  <c r="J235" i="35" s="1"/>
  <c r="I236" i="35"/>
  <c r="J236" i="35" s="1"/>
  <c r="I237" i="35"/>
  <c r="J237" i="35" s="1"/>
  <c r="I238" i="35"/>
  <c r="J238" i="35" s="1"/>
  <c r="I239" i="35"/>
  <c r="J239" i="35" s="1"/>
  <c r="I240" i="35"/>
  <c r="J240" i="35" s="1"/>
  <c r="I241" i="35"/>
  <c r="J241" i="35" s="1"/>
  <c r="I242" i="35"/>
  <c r="J242" i="35" s="1"/>
  <c r="I244" i="35"/>
  <c r="J244" i="35" s="1"/>
  <c r="I245" i="35"/>
  <c r="J245" i="35" s="1"/>
  <c r="I246" i="35"/>
  <c r="J246" i="35" s="1"/>
  <c r="I247" i="35"/>
  <c r="J247" i="35" s="1"/>
  <c r="I251" i="35"/>
  <c r="J251" i="35" s="1"/>
  <c r="I252" i="35"/>
  <c r="J252" i="35" s="1"/>
  <c r="I253" i="35"/>
  <c r="J253" i="35" s="1"/>
  <c r="I255" i="35"/>
  <c r="J255" i="35" s="1"/>
  <c r="I256" i="35"/>
  <c r="J256" i="35" s="1"/>
  <c r="I257" i="35"/>
  <c r="J257" i="35" s="1"/>
  <c r="I258" i="35"/>
  <c r="J258" i="35" s="1"/>
  <c r="I261" i="35"/>
  <c r="J261" i="35" s="1"/>
  <c r="I263" i="35"/>
  <c r="J263" i="35" s="1"/>
  <c r="I264" i="35"/>
  <c r="J264" i="35" s="1"/>
  <c r="I265" i="35"/>
  <c r="J265" i="35" s="1"/>
  <c r="I267" i="35"/>
  <c r="J267" i="35" s="1"/>
  <c r="I268" i="35"/>
  <c r="J268" i="35" s="1"/>
  <c r="I269" i="35"/>
  <c r="J269" i="35" s="1"/>
  <c r="I271" i="35"/>
  <c r="J271" i="35" s="1"/>
  <c r="I52" i="35"/>
  <c r="J52" i="35" s="1"/>
  <c r="I53" i="35"/>
  <c r="J53" i="35" s="1"/>
  <c r="I55" i="35"/>
  <c r="J55" i="35" s="1"/>
  <c r="I56" i="35"/>
  <c r="J56" i="35" s="1"/>
  <c r="I57" i="35"/>
  <c r="J57" i="35" s="1"/>
  <c r="I58" i="35"/>
  <c r="J58" i="35" s="1"/>
  <c r="J59" i="35"/>
  <c r="I60" i="35"/>
  <c r="J60" i="35" s="1"/>
  <c r="I61" i="35"/>
  <c r="J61" i="35" s="1"/>
  <c r="I62" i="35"/>
  <c r="J62" i="35" s="1"/>
  <c r="I63" i="35"/>
  <c r="J63" i="35" s="1"/>
  <c r="I64" i="35"/>
  <c r="J64" i="35" s="1"/>
  <c r="I65" i="35"/>
  <c r="J65" i="35" s="1"/>
  <c r="I68" i="35"/>
  <c r="J68" i="35" s="1"/>
  <c r="I69" i="35"/>
  <c r="J69" i="35" s="1"/>
  <c r="I70" i="35"/>
  <c r="J70" i="35" s="1"/>
  <c r="I71" i="35"/>
  <c r="J71" i="35" s="1"/>
  <c r="I72" i="35"/>
  <c r="J72" i="35" s="1"/>
  <c r="I73" i="35"/>
  <c r="J73" i="35" s="1"/>
  <c r="I74" i="35"/>
  <c r="J74" i="35" s="1"/>
  <c r="I75" i="35"/>
  <c r="J75" i="35" s="1"/>
  <c r="I76" i="35"/>
  <c r="J76" i="35" s="1"/>
  <c r="I77" i="35"/>
  <c r="J77" i="35" s="1"/>
  <c r="I78" i="35"/>
  <c r="J78" i="35" s="1"/>
  <c r="I80" i="35"/>
  <c r="J80" i="35" s="1"/>
  <c r="I81" i="35"/>
  <c r="J81" i="35" s="1"/>
  <c r="I83" i="35"/>
  <c r="J83" i="35" s="1"/>
  <c r="I84" i="35"/>
  <c r="J84" i="35" s="1"/>
  <c r="I85" i="35"/>
  <c r="J85" i="35" s="1"/>
  <c r="I86" i="35"/>
  <c r="J86" i="35" s="1"/>
  <c r="I87" i="35"/>
  <c r="J87" i="35" s="1"/>
  <c r="I88" i="35"/>
  <c r="J88" i="35" s="1"/>
  <c r="I89" i="35"/>
  <c r="J89" i="35" s="1"/>
  <c r="I90" i="35"/>
  <c r="J90" i="35" s="1"/>
  <c r="I91" i="35"/>
  <c r="J91" i="35" s="1"/>
  <c r="I93" i="35"/>
  <c r="J93" i="35" s="1"/>
  <c r="I94" i="35"/>
  <c r="J94" i="35" s="1"/>
  <c r="I95" i="35"/>
  <c r="J95" i="35" s="1"/>
  <c r="I96" i="35"/>
  <c r="J96" i="35" s="1"/>
  <c r="I97" i="35"/>
  <c r="J97" i="35" s="1"/>
  <c r="I98" i="35"/>
  <c r="J98" i="35" s="1"/>
  <c r="I99" i="35"/>
  <c r="J99" i="35" s="1"/>
  <c r="I100" i="35"/>
  <c r="J100" i="35" s="1"/>
  <c r="I103" i="35"/>
  <c r="J103" i="35" s="1"/>
  <c r="I104" i="35"/>
  <c r="J104" i="35" s="1"/>
  <c r="I105" i="35"/>
  <c r="J105" i="35" s="1"/>
  <c r="I106" i="35"/>
  <c r="J106" i="35" s="1"/>
  <c r="I107" i="35"/>
  <c r="J107" i="35" s="1"/>
  <c r="I108" i="35"/>
  <c r="J108" i="35" s="1"/>
  <c r="I109" i="35"/>
  <c r="J109" i="35" s="1"/>
  <c r="I110" i="35"/>
  <c r="J110" i="35" s="1"/>
  <c r="I113" i="35"/>
  <c r="J113" i="35" s="1"/>
  <c r="I114" i="35"/>
  <c r="J114" i="35" s="1"/>
  <c r="I115" i="35"/>
  <c r="J115" i="35" s="1"/>
  <c r="I117" i="35"/>
  <c r="J117" i="35" s="1"/>
  <c r="I118" i="35"/>
  <c r="J118" i="35" s="1"/>
  <c r="I119" i="35"/>
  <c r="J119" i="35" s="1"/>
  <c r="I120" i="35"/>
  <c r="J120" i="35" s="1"/>
  <c r="I121" i="35"/>
  <c r="J121" i="35" s="1"/>
  <c r="I125" i="35"/>
  <c r="J125" i="35" s="1"/>
  <c r="I126" i="35"/>
  <c r="J126" i="35" s="1"/>
  <c r="I127" i="35"/>
  <c r="J127" i="35" s="1"/>
  <c r="I128" i="35"/>
  <c r="J128" i="35" s="1"/>
  <c r="I129" i="35"/>
  <c r="J129" i="35" s="1"/>
  <c r="I130" i="35"/>
  <c r="J130" i="35" s="1"/>
  <c r="I133" i="35"/>
  <c r="J133" i="35" s="1"/>
  <c r="I134" i="35"/>
  <c r="J134" i="35" s="1"/>
  <c r="I135" i="35"/>
  <c r="J135" i="35" s="1"/>
  <c r="I136" i="35"/>
  <c r="J136" i="35" s="1"/>
  <c r="I137" i="35"/>
  <c r="J137" i="35" s="1"/>
  <c r="I138" i="35"/>
  <c r="J138" i="35" s="1"/>
  <c r="I139" i="35"/>
  <c r="J139" i="35" s="1"/>
  <c r="I140" i="35"/>
  <c r="J140" i="35" s="1"/>
  <c r="I141" i="35"/>
  <c r="J141" i="35" s="1"/>
  <c r="I142" i="35"/>
  <c r="J142" i="35" s="1"/>
  <c r="I144" i="35"/>
  <c r="J144" i="35" s="1"/>
  <c r="I145" i="35"/>
  <c r="J145" i="35" s="1"/>
  <c r="I146" i="35"/>
  <c r="J146" i="35" s="1"/>
  <c r="I147" i="35"/>
  <c r="J147" i="35" s="1"/>
  <c r="I148" i="35"/>
  <c r="J148" i="35" s="1"/>
  <c r="I149" i="35"/>
  <c r="J149" i="35" s="1"/>
  <c r="I150" i="35"/>
  <c r="J150" i="35" s="1"/>
  <c r="I151" i="35"/>
  <c r="J151" i="35" s="1"/>
  <c r="I152" i="35"/>
  <c r="J152" i="35" s="1"/>
  <c r="I154" i="35"/>
  <c r="J154" i="35" s="1"/>
  <c r="I155" i="35"/>
  <c r="J155" i="35" s="1"/>
  <c r="I156" i="35"/>
  <c r="J156" i="35" s="1"/>
  <c r="I157" i="35"/>
  <c r="J157" i="35" s="1"/>
  <c r="I158" i="35"/>
  <c r="J158" i="35" s="1"/>
  <c r="I161" i="35"/>
  <c r="J161" i="35" s="1"/>
  <c r="I162" i="35"/>
  <c r="J162" i="35" s="1"/>
  <c r="I163" i="35"/>
  <c r="J163" i="35" s="1"/>
  <c r="I164" i="35"/>
  <c r="J164" i="35" s="1"/>
  <c r="I165" i="35"/>
  <c r="J165" i="35" s="1"/>
  <c r="I166" i="35"/>
  <c r="J166" i="35" s="1"/>
  <c r="I167" i="35"/>
  <c r="J167" i="35" s="1"/>
  <c r="I170" i="35"/>
  <c r="J170" i="35" s="1"/>
  <c r="I171" i="35"/>
  <c r="J171" i="35" s="1"/>
  <c r="I172" i="35"/>
  <c r="J172" i="35" s="1"/>
  <c r="I173" i="35"/>
  <c r="J173" i="35" s="1"/>
  <c r="I174" i="35"/>
  <c r="J174" i="35" s="1"/>
  <c r="I175" i="35"/>
  <c r="J175" i="35" s="1"/>
  <c r="I176" i="35"/>
  <c r="J176" i="35" s="1"/>
  <c r="I177" i="35"/>
  <c r="J177" i="35" s="1"/>
  <c r="I178" i="35"/>
  <c r="J178" i="35" s="1"/>
  <c r="I179" i="35"/>
  <c r="J179" i="35" s="1"/>
  <c r="I180" i="35"/>
  <c r="J180" i="35" s="1"/>
  <c r="I181" i="35"/>
  <c r="J181" i="35" s="1"/>
  <c r="I182" i="35"/>
  <c r="J182" i="35" s="1"/>
  <c r="I183" i="35"/>
  <c r="J183" i="35" s="1"/>
  <c r="I184" i="35"/>
  <c r="J184" i="35" s="1"/>
  <c r="I187" i="35"/>
  <c r="J187" i="35" s="1"/>
  <c r="I188" i="35"/>
  <c r="J188" i="35" s="1"/>
  <c r="I189" i="35"/>
  <c r="J189" i="35" s="1"/>
  <c r="I190" i="35"/>
  <c r="J190" i="35" s="1"/>
  <c r="I192" i="35"/>
  <c r="J192" i="35" s="1"/>
  <c r="I193" i="35"/>
  <c r="J193" i="35" s="1"/>
  <c r="I194" i="35"/>
  <c r="J194" i="35" s="1"/>
  <c r="I195" i="35"/>
  <c r="J195" i="35" s="1"/>
  <c r="I196" i="35"/>
  <c r="J196" i="35" s="1"/>
  <c r="I197" i="35"/>
  <c r="J197" i="35" s="1"/>
  <c r="I198" i="35"/>
  <c r="J198" i="35" s="1"/>
  <c r="I199" i="35"/>
  <c r="J199" i="35" s="1"/>
  <c r="I201" i="35"/>
  <c r="J201" i="35" s="1"/>
  <c r="I202" i="35"/>
  <c r="J202" i="35" s="1"/>
  <c r="I203" i="35"/>
  <c r="J203" i="35" s="1"/>
  <c r="I204" i="35"/>
  <c r="J204" i="35" s="1"/>
  <c r="I206" i="35"/>
  <c r="J206" i="35" s="1"/>
  <c r="I207" i="35"/>
  <c r="J207" i="35" s="1"/>
  <c r="I208" i="35"/>
  <c r="J208" i="35" s="1"/>
  <c r="F5" i="6"/>
  <c r="D11" i="39"/>
  <c r="C41" i="38"/>
  <c r="C37" i="38"/>
  <c r="C35" i="38"/>
  <c r="E197" i="36"/>
  <c r="E181" i="36"/>
  <c r="E180" i="36" s="1"/>
  <c r="E179" i="36" s="1"/>
  <c r="I470" i="35" s="1"/>
  <c r="J470" i="35" s="1"/>
  <c r="E172" i="36"/>
  <c r="I463" i="35" s="1"/>
  <c r="J463" i="35" s="1"/>
  <c r="E131" i="36"/>
  <c r="I422" i="35" s="1"/>
  <c r="J422" i="35" s="1"/>
  <c r="E117" i="36"/>
  <c r="E86" i="36"/>
  <c r="I377" i="35" s="1"/>
  <c r="J377" i="35" s="1"/>
  <c r="E72" i="36"/>
  <c r="E60" i="36"/>
  <c r="I351" i="35" s="1"/>
  <c r="J351" i="35" s="1"/>
  <c r="E54" i="36"/>
  <c r="I345" i="35" s="1"/>
  <c r="J345" i="35" s="1"/>
  <c r="I331" i="35"/>
  <c r="J331" i="35" s="1"/>
  <c r="E28" i="36"/>
  <c r="E9" i="36"/>
  <c r="E8" i="36" s="1"/>
  <c r="E249" i="35"/>
  <c r="I291" i="35" s="1"/>
  <c r="J291" i="35" s="1"/>
  <c r="E245" i="35"/>
  <c r="I287" i="35" s="1"/>
  <c r="J287" i="35" s="1"/>
  <c r="E239" i="35"/>
  <c r="I281" i="35" s="1"/>
  <c r="J281" i="35" s="1"/>
  <c r="E234" i="35"/>
  <c r="I276" i="35" s="1"/>
  <c r="J276" i="35" s="1"/>
  <c r="E228" i="35"/>
  <c r="I270" i="35" s="1"/>
  <c r="J270" i="35" s="1"/>
  <c r="E224" i="35"/>
  <c r="I266" i="35" s="1"/>
  <c r="J266" i="35" s="1"/>
  <c r="E220" i="35"/>
  <c r="I262" i="35" s="1"/>
  <c r="J262" i="35" s="1"/>
  <c r="E218" i="35"/>
  <c r="I260" i="35" s="1"/>
  <c r="J260" i="35" s="1"/>
  <c r="I254" i="35"/>
  <c r="J254" i="35" s="1"/>
  <c r="E208" i="35"/>
  <c r="I243" i="35"/>
  <c r="J243" i="35" s="1"/>
  <c r="E176" i="35"/>
  <c r="I218" i="35" s="1"/>
  <c r="J218" i="35" s="1"/>
  <c r="E171" i="35"/>
  <c r="I213" i="35" s="1"/>
  <c r="J213" i="35" s="1"/>
  <c r="E163" i="35"/>
  <c r="I205" i="35" s="1"/>
  <c r="J205" i="35" s="1"/>
  <c r="E158" i="35"/>
  <c r="I200" i="35" s="1"/>
  <c r="J200" i="35" s="1"/>
  <c r="E149" i="35"/>
  <c r="I191" i="35" s="1"/>
  <c r="J191" i="35" s="1"/>
  <c r="E144" i="35"/>
  <c r="E127" i="35"/>
  <c r="I169" i="35" s="1"/>
  <c r="J169" i="35" s="1"/>
  <c r="E118" i="35"/>
  <c r="I160" i="35" s="1"/>
  <c r="J160" i="35" s="1"/>
  <c r="E111" i="35"/>
  <c r="I153" i="35" s="1"/>
  <c r="J153" i="35" s="1"/>
  <c r="E101" i="35"/>
  <c r="I143" i="35" s="1"/>
  <c r="J143" i="35" s="1"/>
  <c r="E90" i="35"/>
  <c r="I132" i="35" s="1"/>
  <c r="J132" i="35" s="1"/>
  <c r="E82" i="35"/>
  <c r="I124" i="35" s="1"/>
  <c r="J124" i="35" s="1"/>
  <c r="E74" i="35"/>
  <c r="I116" i="35" s="1"/>
  <c r="J116" i="35" s="1"/>
  <c r="E70" i="35"/>
  <c r="I112" i="35" s="1"/>
  <c r="J112" i="35" s="1"/>
  <c r="E60" i="35"/>
  <c r="E59" i="35" s="1"/>
  <c r="I101" i="35" s="1"/>
  <c r="J101" i="35" s="1"/>
  <c r="I92" i="35"/>
  <c r="J92" i="35" s="1"/>
  <c r="E40" i="35"/>
  <c r="I82" i="35" s="1"/>
  <c r="J82" i="35" s="1"/>
  <c r="E37" i="35"/>
  <c r="E25" i="35"/>
  <c r="I67" i="35" s="1"/>
  <c r="J67" i="35" s="1"/>
  <c r="E12" i="35"/>
  <c r="I54" i="35" s="1"/>
  <c r="J54" i="35" s="1"/>
  <c r="E9" i="35"/>
  <c r="D12" i="11"/>
  <c r="F15" i="34"/>
  <c r="E15" i="34"/>
  <c r="D15" i="34"/>
  <c r="C15" i="34"/>
  <c r="F14" i="34"/>
  <c r="F13" i="34"/>
  <c r="F12" i="34"/>
  <c r="F11" i="34"/>
  <c r="F10" i="34"/>
  <c r="F9" i="34"/>
  <c r="F8" i="34"/>
  <c r="F7" i="34"/>
  <c r="F6" i="34"/>
  <c r="F5" i="34"/>
  <c r="F15" i="33"/>
  <c r="E15" i="33"/>
  <c r="D15" i="33"/>
  <c r="C15" i="33"/>
  <c r="F14" i="33"/>
  <c r="F13" i="33"/>
  <c r="F12" i="33"/>
  <c r="F11" i="33"/>
  <c r="F10" i="33"/>
  <c r="F9" i="33"/>
  <c r="F8" i="33"/>
  <c r="F7" i="33"/>
  <c r="F6" i="33"/>
  <c r="F5" i="33"/>
  <c r="F25" i="32"/>
  <c r="E25" i="32"/>
  <c r="D25" i="32"/>
  <c r="C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7" i="32"/>
  <c r="F6" i="32"/>
  <c r="F5" i="32"/>
  <c r="F25" i="31"/>
  <c r="E25" i="31"/>
  <c r="D25" i="31"/>
  <c r="C25" i="31"/>
  <c r="F24" i="31"/>
  <c r="F23" i="31"/>
  <c r="F22" i="31"/>
  <c r="F21" i="31"/>
  <c r="F20" i="31"/>
  <c r="F19" i="31"/>
  <c r="F18" i="31"/>
  <c r="F17" i="31"/>
  <c r="F16" i="31"/>
  <c r="F15" i="31"/>
  <c r="F14" i="31"/>
  <c r="F13" i="31"/>
  <c r="F12" i="31"/>
  <c r="F11" i="31"/>
  <c r="F10" i="31"/>
  <c r="F9" i="31"/>
  <c r="F8" i="31"/>
  <c r="F7" i="31"/>
  <c r="F6" i="31"/>
  <c r="F5" i="31"/>
  <c r="F20" i="30"/>
  <c r="E20" i="30"/>
  <c r="D20" i="30"/>
  <c r="C20" i="30"/>
  <c r="F19" i="30"/>
  <c r="F18" i="30"/>
  <c r="F17" i="30"/>
  <c r="F16" i="30"/>
  <c r="F15" i="30"/>
  <c r="F14" i="30"/>
  <c r="F13" i="30"/>
  <c r="F12" i="30"/>
  <c r="F11" i="30"/>
  <c r="F10" i="30"/>
  <c r="F9" i="30"/>
  <c r="F8" i="30"/>
  <c r="F7" i="30"/>
  <c r="F6" i="30"/>
  <c r="F5" i="30"/>
  <c r="F20" i="10"/>
  <c r="E20" i="10"/>
  <c r="D20" i="10"/>
  <c r="C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20" i="29"/>
  <c r="E20" i="29"/>
  <c r="D20" i="29"/>
  <c r="C20" i="29"/>
  <c r="G19" i="29"/>
  <c r="G18" i="29"/>
  <c r="G17" i="29"/>
  <c r="G16" i="29"/>
  <c r="G15" i="29"/>
  <c r="G14" i="29"/>
  <c r="G13" i="29"/>
  <c r="G12" i="29"/>
  <c r="G11" i="29"/>
  <c r="G10" i="29"/>
  <c r="G9" i="29"/>
  <c r="G8" i="29"/>
  <c r="G7" i="29"/>
  <c r="G6" i="29"/>
  <c r="G5" i="29"/>
  <c r="F20" i="28"/>
  <c r="E20" i="28"/>
  <c r="D20" i="28"/>
  <c r="G19" i="28"/>
  <c r="G18" i="28"/>
  <c r="G17" i="28"/>
  <c r="G16" i="28"/>
  <c r="G15" i="28"/>
  <c r="G14" i="28"/>
  <c r="G13" i="28"/>
  <c r="G12" i="28"/>
  <c r="G11" i="28"/>
  <c r="G10" i="28"/>
  <c r="G9" i="28"/>
  <c r="G8" i="28"/>
  <c r="G7" i="28"/>
  <c r="G6" i="28"/>
  <c r="G5" i="28"/>
  <c r="G187" i="9"/>
  <c r="F187" i="9"/>
  <c r="G186" i="9"/>
  <c r="F186" i="9"/>
  <c r="G185" i="9"/>
  <c r="F185" i="9"/>
  <c r="G184" i="9"/>
  <c r="F184" i="9"/>
  <c r="G183" i="9"/>
  <c r="F183" i="9"/>
  <c r="G182" i="9"/>
  <c r="F182" i="9"/>
  <c r="G181" i="9"/>
  <c r="F181" i="9"/>
  <c r="G180" i="9"/>
  <c r="F180" i="9"/>
  <c r="G179" i="9"/>
  <c r="F179" i="9"/>
  <c r="G178" i="9"/>
  <c r="F178" i="9"/>
  <c r="G177" i="9"/>
  <c r="F177" i="9"/>
  <c r="G176" i="9"/>
  <c r="F176" i="9"/>
  <c r="G175" i="9"/>
  <c r="F175" i="9"/>
  <c r="G174" i="9"/>
  <c r="F174" i="9"/>
  <c r="G173" i="9"/>
  <c r="F173" i="9"/>
  <c r="G172" i="9"/>
  <c r="F172" i="9"/>
  <c r="G171" i="9"/>
  <c r="F171" i="9"/>
  <c r="G170" i="9"/>
  <c r="F170" i="9"/>
  <c r="G169" i="9"/>
  <c r="F169" i="9"/>
  <c r="G168" i="9"/>
  <c r="F168" i="9"/>
  <c r="G167" i="9"/>
  <c r="F167" i="9"/>
  <c r="G166" i="9"/>
  <c r="F166" i="9"/>
  <c r="G165" i="9"/>
  <c r="F165" i="9"/>
  <c r="G164" i="9"/>
  <c r="F164" i="9"/>
  <c r="G163" i="9"/>
  <c r="F163" i="9"/>
  <c r="G162" i="9"/>
  <c r="F162" i="9"/>
  <c r="G161" i="9"/>
  <c r="F161" i="9"/>
  <c r="G160" i="9"/>
  <c r="F160" i="9"/>
  <c r="G159" i="9"/>
  <c r="F159" i="9"/>
  <c r="G158" i="9"/>
  <c r="F158" i="9"/>
  <c r="G157" i="9"/>
  <c r="F157" i="9"/>
  <c r="G156" i="9"/>
  <c r="F156" i="9"/>
  <c r="G155" i="9"/>
  <c r="F155" i="9"/>
  <c r="G154" i="9"/>
  <c r="F154" i="9"/>
  <c r="G153" i="9"/>
  <c r="F153" i="9"/>
  <c r="G152" i="9"/>
  <c r="F152" i="9"/>
  <c r="G151" i="9"/>
  <c r="F151" i="9"/>
  <c r="G150" i="9"/>
  <c r="F150" i="9"/>
  <c r="G149" i="9"/>
  <c r="F149" i="9"/>
  <c r="G148" i="9"/>
  <c r="F148" i="9"/>
  <c r="G147" i="9"/>
  <c r="F147" i="9"/>
  <c r="G146" i="9"/>
  <c r="F146" i="9"/>
  <c r="G145" i="9"/>
  <c r="F145" i="9"/>
  <c r="G144" i="9"/>
  <c r="F144" i="9"/>
  <c r="G143" i="9"/>
  <c r="F143" i="9"/>
  <c r="G142" i="9"/>
  <c r="F142" i="9"/>
  <c r="G141" i="9"/>
  <c r="F141" i="9"/>
  <c r="G140" i="9"/>
  <c r="F140" i="9"/>
  <c r="G139" i="9"/>
  <c r="F139" i="9"/>
  <c r="G138" i="9"/>
  <c r="F138" i="9"/>
  <c r="G137" i="9"/>
  <c r="F137" i="9"/>
  <c r="G136" i="9"/>
  <c r="F136" i="9"/>
  <c r="G135" i="9"/>
  <c r="F135" i="9"/>
  <c r="G134" i="9"/>
  <c r="F134" i="9"/>
  <c r="G133" i="9"/>
  <c r="F133" i="9"/>
  <c r="G131" i="9"/>
  <c r="F131" i="9"/>
  <c r="G130" i="9"/>
  <c r="F130" i="9"/>
  <c r="G129" i="9"/>
  <c r="F129" i="9"/>
  <c r="G128" i="9"/>
  <c r="F128" i="9"/>
  <c r="G127" i="9"/>
  <c r="F127" i="9"/>
  <c r="G126" i="9"/>
  <c r="F126" i="9"/>
  <c r="G125" i="9"/>
  <c r="F125" i="9"/>
  <c r="G124" i="9"/>
  <c r="F124" i="9"/>
  <c r="G123" i="9"/>
  <c r="F123" i="9"/>
  <c r="G122" i="9"/>
  <c r="F122" i="9"/>
  <c r="G121" i="9"/>
  <c r="F121" i="9"/>
  <c r="G120" i="9"/>
  <c r="F120" i="9"/>
  <c r="G119" i="9"/>
  <c r="F119" i="9"/>
  <c r="G118" i="9"/>
  <c r="F118" i="9"/>
  <c r="G117" i="9"/>
  <c r="F117" i="9"/>
  <c r="G116" i="9"/>
  <c r="F116" i="9"/>
  <c r="G115" i="9"/>
  <c r="F115" i="9"/>
  <c r="G114" i="9"/>
  <c r="F114" i="9"/>
  <c r="G113" i="9"/>
  <c r="F113" i="9"/>
  <c r="G112" i="9"/>
  <c r="F112" i="9"/>
  <c r="G111" i="9"/>
  <c r="F111" i="9"/>
  <c r="G110" i="9"/>
  <c r="F110" i="9"/>
  <c r="G109" i="9"/>
  <c r="F109" i="9"/>
  <c r="G108" i="9"/>
  <c r="F108" i="9"/>
  <c r="G107" i="9"/>
  <c r="F107" i="9"/>
  <c r="G106" i="9"/>
  <c r="F106" i="9"/>
  <c r="G105" i="9"/>
  <c r="F105" i="9"/>
  <c r="G104" i="9"/>
  <c r="F104" i="9"/>
  <c r="G103" i="9"/>
  <c r="F103" i="9"/>
  <c r="G102" i="9"/>
  <c r="F102" i="9"/>
  <c r="G101" i="9"/>
  <c r="F101" i="9"/>
  <c r="G100" i="9"/>
  <c r="F100" i="9"/>
  <c r="G99" i="9"/>
  <c r="F99" i="9"/>
  <c r="G98" i="9"/>
  <c r="F98" i="9"/>
  <c r="G97" i="9"/>
  <c r="F97" i="9"/>
  <c r="G96" i="9"/>
  <c r="F96" i="9"/>
  <c r="G95" i="9"/>
  <c r="F95" i="9"/>
  <c r="G94" i="9"/>
  <c r="F94" i="9"/>
  <c r="G93" i="9"/>
  <c r="F93" i="9"/>
  <c r="G92" i="9"/>
  <c r="F92" i="9"/>
  <c r="G91" i="9"/>
  <c r="F91" i="9"/>
  <c r="G90" i="9"/>
  <c r="F90" i="9"/>
  <c r="G89" i="9"/>
  <c r="F89" i="9"/>
  <c r="G88" i="9"/>
  <c r="F88" i="9"/>
  <c r="G87" i="9"/>
  <c r="F87" i="9"/>
  <c r="G86" i="9"/>
  <c r="F86" i="9"/>
  <c r="G85" i="9"/>
  <c r="F85" i="9"/>
  <c r="G84" i="9"/>
  <c r="F84" i="9"/>
  <c r="G83" i="9"/>
  <c r="F83" i="9"/>
  <c r="G82" i="9"/>
  <c r="F82" i="9"/>
  <c r="G81" i="9"/>
  <c r="F81" i="9"/>
  <c r="G80" i="9"/>
  <c r="F80" i="9"/>
  <c r="G79" i="9"/>
  <c r="F79" i="9"/>
  <c r="G78" i="9"/>
  <c r="F78" i="9"/>
  <c r="G77" i="9"/>
  <c r="F77" i="9"/>
  <c r="G76" i="9"/>
  <c r="F76" i="9"/>
  <c r="G75" i="9"/>
  <c r="F75" i="9"/>
  <c r="G74" i="9"/>
  <c r="F74" i="9"/>
  <c r="G73" i="9"/>
  <c r="F73" i="9"/>
  <c r="G72" i="9"/>
  <c r="F72" i="9"/>
  <c r="G71" i="9"/>
  <c r="F71" i="9"/>
  <c r="G70" i="9"/>
  <c r="F70" i="9"/>
  <c r="G69" i="9"/>
  <c r="F69" i="9"/>
  <c r="G66" i="9"/>
  <c r="F66" i="9"/>
  <c r="G65" i="9"/>
  <c r="F65" i="9"/>
  <c r="G64" i="9"/>
  <c r="F64" i="9"/>
  <c r="G63" i="9"/>
  <c r="F63" i="9"/>
  <c r="G62" i="9"/>
  <c r="F62" i="9"/>
  <c r="G61" i="9"/>
  <c r="F61" i="9"/>
  <c r="G60" i="9"/>
  <c r="F60" i="9"/>
  <c r="G59" i="9"/>
  <c r="F59" i="9"/>
  <c r="G58" i="9"/>
  <c r="F58" i="9"/>
  <c r="G57" i="9"/>
  <c r="F57" i="9"/>
  <c r="G56" i="9"/>
  <c r="F56" i="9"/>
  <c r="G55" i="9"/>
  <c r="F55" i="9"/>
  <c r="G54" i="9"/>
  <c r="F54" i="9"/>
  <c r="G53" i="9"/>
  <c r="F53" i="9"/>
  <c r="G52" i="9"/>
  <c r="F52" i="9"/>
  <c r="G51" i="9"/>
  <c r="F51" i="9"/>
  <c r="G50" i="9"/>
  <c r="F50" i="9"/>
  <c r="G49" i="9"/>
  <c r="F49" i="9"/>
  <c r="G48" i="9"/>
  <c r="F48" i="9"/>
  <c r="G47" i="9"/>
  <c r="F47" i="9"/>
  <c r="G46" i="9"/>
  <c r="F46" i="9"/>
  <c r="G45" i="9"/>
  <c r="F45" i="9"/>
  <c r="G44" i="9"/>
  <c r="F44" i="9"/>
  <c r="G43" i="9"/>
  <c r="F43" i="9"/>
  <c r="G42" i="9"/>
  <c r="F42" i="9"/>
  <c r="G41" i="9"/>
  <c r="F41" i="9"/>
  <c r="G40" i="9"/>
  <c r="F40" i="9"/>
  <c r="G39" i="9"/>
  <c r="F39" i="9"/>
  <c r="G38" i="9"/>
  <c r="F38" i="9"/>
  <c r="G37" i="9"/>
  <c r="F37" i="9"/>
  <c r="G36" i="9"/>
  <c r="F36" i="9"/>
  <c r="G35" i="9"/>
  <c r="F35" i="9"/>
  <c r="G34" i="9"/>
  <c r="F34" i="9"/>
  <c r="G33" i="9"/>
  <c r="F33" i="9"/>
  <c r="G32" i="9"/>
  <c r="F32" i="9"/>
  <c r="G31" i="9"/>
  <c r="F31" i="9"/>
  <c r="G30" i="9"/>
  <c r="F30" i="9"/>
  <c r="G29" i="9"/>
  <c r="F29" i="9"/>
  <c r="G28" i="9"/>
  <c r="F28" i="9"/>
  <c r="G27" i="9"/>
  <c r="F27" i="9"/>
  <c r="G26" i="9"/>
  <c r="F26" i="9"/>
  <c r="G25" i="9"/>
  <c r="F25" i="9"/>
  <c r="G24" i="9"/>
  <c r="F24" i="9"/>
  <c r="G23" i="9"/>
  <c r="F23" i="9"/>
  <c r="G22" i="9"/>
  <c r="F22" i="9"/>
  <c r="G21" i="9"/>
  <c r="F21" i="9"/>
  <c r="G20" i="9"/>
  <c r="F20" i="9"/>
  <c r="G19" i="9"/>
  <c r="F19" i="9"/>
  <c r="G18" i="9"/>
  <c r="F18" i="9"/>
  <c r="G17" i="9"/>
  <c r="F17" i="9"/>
  <c r="G16" i="9"/>
  <c r="F16" i="9"/>
  <c r="G15" i="9"/>
  <c r="F15" i="9"/>
  <c r="G14" i="9"/>
  <c r="F14" i="9"/>
  <c r="G13" i="9"/>
  <c r="F13" i="9"/>
  <c r="G12" i="9"/>
  <c r="F12" i="9"/>
  <c r="G11" i="9"/>
  <c r="F11" i="9"/>
  <c r="G10" i="9"/>
  <c r="F10" i="9"/>
  <c r="G9" i="9"/>
  <c r="F9" i="9"/>
  <c r="G8" i="9"/>
  <c r="F8" i="9"/>
  <c r="G7" i="9"/>
  <c r="F7" i="9"/>
  <c r="G6" i="9"/>
  <c r="F6" i="9"/>
  <c r="G5" i="9"/>
  <c r="F5" i="9"/>
  <c r="G9" i="6"/>
  <c r="F9" i="6"/>
  <c r="E9" i="6"/>
  <c r="F8" i="6"/>
  <c r="F7" i="6"/>
  <c r="F6" i="6"/>
  <c r="H8" i="5"/>
  <c r="F8" i="5"/>
  <c r="F12" i="5" s="1"/>
  <c r="G7" i="5"/>
  <c r="G6" i="5"/>
  <c r="G5" i="5"/>
  <c r="D21" i="7"/>
  <c r="G11" i="4"/>
  <c r="F11" i="4"/>
  <c r="E11" i="4"/>
  <c r="F10" i="4"/>
  <c r="F9" i="4"/>
  <c r="F8" i="4"/>
  <c r="F7" i="4"/>
  <c r="F6" i="4"/>
  <c r="G11" i="26"/>
  <c r="F11" i="26"/>
  <c r="E11" i="26"/>
  <c r="F10" i="26"/>
  <c r="F9" i="26"/>
  <c r="F8" i="26"/>
  <c r="F7" i="26"/>
  <c r="F6" i="26"/>
  <c r="G28" i="21"/>
  <c r="F28" i="21"/>
  <c r="E28" i="21"/>
  <c r="D28" i="21"/>
  <c r="K12" i="21"/>
  <c r="J12" i="21"/>
  <c r="I12" i="21"/>
  <c r="H12" i="21"/>
  <c r="G12" i="21"/>
  <c r="F12" i="21"/>
  <c r="E12" i="21"/>
  <c r="D12" i="21"/>
  <c r="G28" i="20"/>
  <c r="F28" i="20"/>
  <c r="E28" i="20"/>
  <c r="D28" i="20"/>
  <c r="K12" i="20"/>
  <c r="J12" i="20"/>
  <c r="I12" i="20"/>
  <c r="H12" i="20"/>
  <c r="G12" i="20"/>
  <c r="F12" i="20"/>
  <c r="E12" i="20"/>
  <c r="D12" i="20"/>
  <c r="G26" i="19"/>
  <c r="F26" i="19"/>
  <c r="E26" i="19"/>
  <c r="D26" i="19"/>
  <c r="K12" i="19"/>
  <c r="J12" i="19"/>
  <c r="I12" i="19"/>
  <c r="H12" i="19"/>
  <c r="G12" i="19"/>
  <c r="F12" i="19"/>
  <c r="E12" i="19"/>
  <c r="D12" i="19"/>
  <c r="G28" i="18"/>
  <c r="F28" i="18"/>
  <c r="E28" i="18"/>
  <c r="D28" i="18"/>
  <c r="K12" i="18"/>
  <c r="J12" i="18"/>
  <c r="I12" i="18"/>
  <c r="H12" i="18"/>
  <c r="G12" i="18"/>
  <c r="F12" i="18"/>
  <c r="E12" i="18"/>
  <c r="D12" i="18"/>
  <c r="G29" i="3"/>
  <c r="F29" i="3"/>
  <c r="E29" i="3"/>
  <c r="D29" i="3"/>
  <c r="K12" i="3"/>
  <c r="J12" i="3"/>
  <c r="I12" i="3"/>
  <c r="H12" i="3"/>
  <c r="G12" i="3"/>
  <c r="F12" i="3"/>
  <c r="E12" i="3"/>
  <c r="C7" i="38"/>
  <c r="G20" i="40"/>
  <c r="F20" i="40"/>
  <c r="E20" i="40"/>
  <c r="G7" i="40"/>
  <c r="F7" i="40"/>
  <c r="E7" i="40"/>
  <c r="E171" i="36" l="1"/>
  <c r="I462" i="35" s="1"/>
  <c r="J462" i="35" s="1"/>
  <c r="I319" i="35"/>
  <c r="J319" i="35" s="1"/>
  <c r="E27" i="36"/>
  <c r="G8" i="5"/>
  <c r="C39" i="38" s="1"/>
  <c r="E116" i="36"/>
  <c r="I407" i="35" s="1"/>
  <c r="J407" i="35" s="1"/>
  <c r="E71" i="36"/>
  <c r="I362" i="35" s="1"/>
  <c r="J362" i="35" s="1"/>
  <c r="E8" i="35"/>
  <c r="C5" i="38"/>
  <c r="I79" i="35"/>
  <c r="J79" i="35" s="1"/>
  <c r="E24" i="35"/>
  <c r="E170" i="35"/>
  <c r="I212" i="35" s="1"/>
  <c r="J212" i="35" s="1"/>
  <c r="I472" i="35"/>
  <c r="J472" i="35" s="1"/>
  <c r="G20" i="29"/>
  <c r="G20" i="28"/>
  <c r="I471" i="35"/>
  <c r="J471" i="35" s="1"/>
  <c r="I408" i="35"/>
  <c r="J408" i="35" s="1"/>
  <c r="I363" i="35"/>
  <c r="J363" i="35" s="1"/>
  <c r="E59" i="36"/>
  <c r="E53" i="36"/>
  <c r="I344" i="35" s="1"/>
  <c r="J344" i="35" s="1"/>
  <c r="I299" i="35"/>
  <c r="J299" i="35" s="1"/>
  <c r="I300" i="35"/>
  <c r="J300" i="35" s="1"/>
  <c r="E248" i="35"/>
  <c r="E143" i="35"/>
  <c r="I185" i="35" s="1"/>
  <c r="J185" i="35" s="1"/>
  <c r="E207" i="35"/>
  <c r="I249" i="35" s="1"/>
  <c r="J249" i="35" s="1"/>
  <c r="E217" i="35"/>
  <c r="I259" i="35" s="1"/>
  <c r="J259" i="35" s="1"/>
  <c r="I224" i="35"/>
  <c r="J224" i="35" s="1"/>
  <c r="E238" i="35"/>
  <c r="I280" i="35" s="1"/>
  <c r="J280" i="35" s="1"/>
  <c r="C43" i="38"/>
  <c r="I51" i="35"/>
  <c r="J51" i="35" s="1"/>
  <c r="I250" i="35"/>
  <c r="J250" i="35" s="1"/>
  <c r="I186" i="35"/>
  <c r="J186" i="35" s="1"/>
  <c r="I102" i="35"/>
  <c r="J102" i="35" s="1"/>
  <c r="I225" i="35"/>
  <c r="J225" i="35" s="1"/>
  <c r="E69" i="35"/>
  <c r="I111" i="35" s="1"/>
  <c r="J111" i="35" s="1"/>
  <c r="E81" i="35"/>
  <c r="E89" i="35"/>
  <c r="I131" i="35" s="1"/>
  <c r="J131" i="35" s="1"/>
  <c r="E117" i="35"/>
  <c r="I159" i="35" s="1"/>
  <c r="J159" i="35" s="1"/>
  <c r="E126" i="35"/>
  <c r="I168" i="35" s="1"/>
  <c r="J168" i="35" s="1"/>
  <c r="E233" i="35"/>
  <c r="I290" i="35" l="1"/>
  <c r="J290" i="35" s="1"/>
  <c r="E7" i="36"/>
  <c r="I298" i="35" s="1"/>
  <c r="J298" i="35" s="1"/>
  <c r="E70" i="36"/>
  <c r="C33" i="38" s="1"/>
  <c r="E7" i="35"/>
  <c r="I66" i="35"/>
  <c r="J66" i="35" s="1"/>
  <c r="C25" i="38"/>
  <c r="D202" i="36"/>
  <c r="I350" i="35"/>
  <c r="J350" i="35" s="1"/>
  <c r="E58" i="36"/>
  <c r="I349" i="35" s="1"/>
  <c r="J349" i="35" s="1"/>
  <c r="I318" i="35"/>
  <c r="J318" i="35" s="1"/>
  <c r="C23" i="38"/>
  <c r="E206" i="35"/>
  <c r="I248" i="35" s="1"/>
  <c r="J248" i="35" s="1"/>
  <c r="E169" i="35"/>
  <c r="C29" i="38"/>
  <c r="I275" i="35"/>
  <c r="J275" i="35" s="1"/>
  <c r="I123" i="35"/>
  <c r="J123" i="35" s="1"/>
  <c r="E80" i="35"/>
  <c r="I122" i="35" s="1"/>
  <c r="J122" i="35" s="1"/>
  <c r="E232" i="35"/>
  <c r="I274" i="35" s="1"/>
  <c r="J274" i="35" s="1"/>
  <c r="I50" i="35"/>
  <c r="J50" i="35" s="1"/>
  <c r="C13" i="38"/>
  <c r="E69" i="36" l="1"/>
  <c r="I360" i="35" s="1"/>
  <c r="J360" i="35" s="1"/>
  <c r="I361" i="35"/>
  <c r="J361" i="35" s="1"/>
  <c r="C31" i="38"/>
  <c r="E168" i="35"/>
  <c r="I210" i="35" s="1"/>
  <c r="J210" i="35" s="1"/>
  <c r="I211" i="35"/>
  <c r="J211" i="35" s="1"/>
  <c r="E6" i="36"/>
  <c r="D255" i="35"/>
  <c r="E231" i="35"/>
  <c r="I273" i="35" s="1"/>
  <c r="J273" i="35" s="1"/>
  <c r="C9" i="38"/>
  <c r="I49" i="35"/>
  <c r="J49" i="35" s="1"/>
  <c r="E6" i="35"/>
  <c r="C11" i="38"/>
  <c r="E194" i="36" l="1"/>
  <c r="E193" i="36" s="1"/>
  <c r="E192" i="36" s="1"/>
  <c r="E191" i="36" s="1"/>
  <c r="E190" i="36" s="1"/>
  <c r="E202" i="36"/>
  <c r="I297" i="35"/>
  <c r="J297" i="35" s="1"/>
  <c r="C21" i="38"/>
  <c r="I48" i="35"/>
  <c r="J48" i="35" s="1"/>
  <c r="E255" i="35"/>
  <c r="C15" i="38"/>
  <c r="C27" i="38"/>
  <c r="C17" i="38"/>
  <c r="C47" i="38"/>
  <c r="C45" i="38"/>
  <c r="C19" i="3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Tosetto</author>
  </authors>
  <commentList>
    <comment ref="D17" authorId="0" shapeId="0" xr:uid="{F6EC2D1D-B61C-4820-9689-0213959A036E}">
      <text>
        <r>
          <rPr>
            <b/>
            <sz val="9"/>
            <color indexed="81"/>
            <rFont val="Tahoma"/>
            <family val="2"/>
          </rPr>
          <t>Tosetto:</t>
        </r>
        <r>
          <rPr>
            <sz val="9"/>
            <color indexed="81"/>
            <rFont val="Tahoma"/>
            <family val="2"/>
          </rPr>
          <t xml:space="preserve">
Indica la proporción
del Activo Total,
financiada con el
Pasivo Total
</t>
        </r>
      </text>
    </comment>
  </commentList>
</comments>
</file>

<file path=xl/sharedStrings.xml><?xml version="1.0" encoding="utf-8"?>
<sst xmlns="http://schemas.openxmlformats.org/spreadsheetml/2006/main" count="2106" uniqueCount="1233">
  <si>
    <t>BRECHA DE LIQUIDEZ (*)</t>
  </si>
  <si>
    <t>Fecha:</t>
  </si>
  <si>
    <t>Montos</t>
  </si>
  <si>
    <t>CALCE DE PLAZOS</t>
  </si>
  <si>
    <t>30 días</t>
  </si>
  <si>
    <t>60 días</t>
  </si>
  <si>
    <t>90 días</t>
  </si>
  <si>
    <t>ACTIVO - INGRESOS</t>
  </si>
  <si>
    <t>Fondos de la Empresa</t>
  </si>
  <si>
    <t>Deposito a la Vista</t>
  </si>
  <si>
    <t>Deposito a Vencer</t>
  </si>
  <si>
    <t>Intereses sobre Depósitos a Cobrar</t>
  </si>
  <si>
    <t>Intereses sobre Inversiones a Cobrar</t>
  </si>
  <si>
    <t>Amortización de Capital sobre Préstamos a Cobrar</t>
  </si>
  <si>
    <t>Intereses a Cobrar sobre Préstamos</t>
  </si>
  <si>
    <t>Intereses sobre Tarjetas de Créditos a Cobrar</t>
  </si>
  <si>
    <t>Deudores por Ventas a Cobrar</t>
  </si>
  <si>
    <t>Otros Créditos a Cobrar</t>
  </si>
  <si>
    <t>PASIVOS - EGRESOS</t>
  </si>
  <si>
    <t>Depositos Ahorros a la Vista</t>
  </si>
  <si>
    <t>Depositos Ahorros a Plazo Fijo a vencer</t>
  </si>
  <si>
    <t>Intereses sobre Ahorros a Pagar</t>
  </si>
  <si>
    <t>Capital a Amortizar de Créditos Externos</t>
  </si>
  <si>
    <t>Intereses sobre Créditos Externos</t>
  </si>
  <si>
    <t>Deudas no financieras a pagar</t>
  </si>
  <si>
    <t>Prestamos a Desembolsar</t>
  </si>
  <si>
    <t>Aportaciones a retornar</t>
  </si>
  <si>
    <t>CLASIFICACIÓN DE CARTERA DE CREDITOS Y PREVISIONES.  CARTERA TOTAL</t>
  </si>
  <si>
    <t>Categoria</t>
  </si>
  <si>
    <t>DEFINICIÓN</t>
  </si>
  <si>
    <t>% de Previsiones a Aplicar</t>
  </si>
  <si>
    <t>Saldo contable antes de previsiones</t>
  </si>
  <si>
    <t>Aportes</t>
  </si>
  <si>
    <t>Garantias Hipotecaria</t>
  </si>
  <si>
    <t>Garantias Prendarias</t>
  </si>
  <si>
    <t>Caución de Ahorros</t>
  </si>
  <si>
    <t>Previsiones a Aplicar</t>
  </si>
  <si>
    <t>Previsiones Constituidas</t>
  </si>
  <si>
    <t>Saldo Contable despúes de Previsiones</t>
  </si>
  <si>
    <t>A</t>
  </si>
  <si>
    <t>Saldo de Préstamos cuyos pagos se encuentran al día.</t>
  </si>
  <si>
    <t>B</t>
  </si>
  <si>
    <t>Saldo de Préstamos con atrasos desde 1 día y hasta 30 días.</t>
  </si>
  <si>
    <t>C</t>
  </si>
  <si>
    <t>Saldo de Préstamos con atrasos desde 31 días y hasta 60 días.</t>
  </si>
  <si>
    <t>D</t>
  </si>
  <si>
    <t xml:space="preserve">Saldo de Préstamos con atrasos desde 61 días y hasta 90 días. </t>
  </si>
  <si>
    <t>E</t>
  </si>
  <si>
    <t>Saldo de Préstamos con atrasos desde 91 días y hasta 180 días.</t>
  </si>
  <si>
    <t>F</t>
  </si>
  <si>
    <t>Saldo de Préstamos con atrasos desde 181 días y hasta 360 días.</t>
  </si>
  <si>
    <t>G</t>
  </si>
  <si>
    <t>Saldo de Préstamos con atrasos desde 361 días y hasta 540 días.</t>
  </si>
  <si>
    <t>H</t>
  </si>
  <si>
    <t>Saldo de Préstamos con atrasos mayores a 540 días.</t>
  </si>
  <si>
    <t>TOTAL</t>
  </si>
  <si>
    <t>Intereses devengados reconocidos no cobrados</t>
  </si>
  <si>
    <t>CARTERA DE CRÉDITO JUDICIALIZADA</t>
  </si>
  <si>
    <t>Saldo de Préstamos cuyos pagos se encuentran en mora.</t>
  </si>
  <si>
    <t>Total de la cartera</t>
  </si>
  <si>
    <t>CLASIFICACIÓN DE CARTERA DE CREDITOS Y PREVISIONES.  CARTERA DE CRÉDITOS VINCULADOS.</t>
  </si>
  <si>
    <t>CLASIFICACIÓN DE CARTERA DE CREDITOS Y PREVISIONES.  CARTERA DE CRÉDITOS VÍNCULADOS</t>
  </si>
  <si>
    <t>CLASIFICACIÓN DE CARTERA DE CREDITOS Y PREVISIONES.  CARTERA DE CRÉDITOS DE DIRECTIVOS Y CONYUGES.</t>
  </si>
  <si>
    <t>CLASIFICACIÓN DE CARTERA DE CREDITOS Y PREVISIONES.  CARTERA DE CRÉDITOS DE MIEMBROS DE COMITES Y CONYUGES.</t>
  </si>
  <si>
    <t>CLASIFICACIÓN DE CARTERA DE CREDITOS Y PREVISIONES.  CARTERA DE CRÉDITOS DE EMPLEADOS CON POTESTAD DE OTORGAR CRÉDITOS Y CONYUGES.</t>
  </si>
  <si>
    <t>Fecha: 31/12/2024</t>
  </si>
  <si>
    <t>PREVISIONES SOBRE DEPÓSITOS A LA VISTA</t>
  </si>
  <si>
    <t>Fecha:31/12/2024</t>
  </si>
  <si>
    <t>Categoria de Riesgos</t>
  </si>
  <si>
    <t>DÍAS DE NO RECUPERACIÓN</t>
  </si>
  <si>
    <t>% de Previsiones Requeridas sobre el capital en riesgo</t>
  </si>
  <si>
    <t>Cartera de Depósitos a la Vista</t>
  </si>
  <si>
    <t>Previsiones Requeridas</t>
  </si>
  <si>
    <t>Hasta 15 días</t>
  </si>
  <si>
    <t>De 16 a 30 días</t>
  </si>
  <si>
    <t>De 31 a 45 días</t>
  </si>
  <si>
    <t>De 46 a 60 días</t>
  </si>
  <si>
    <t>De 61 a 75 días</t>
  </si>
  <si>
    <t>Más de 75 días</t>
  </si>
  <si>
    <t>Total</t>
  </si>
  <si>
    <t>PREVISIONES SOBRE DEPÓSITOS A PLAZOS Y OTRAS INVERSIONES FINANCIERAS</t>
  </si>
  <si>
    <t>Fecha: DD/MM/AA</t>
  </si>
  <si>
    <t>Categoria de Riesgo</t>
  </si>
  <si>
    <t xml:space="preserve">DÍAS DE NO RECUPERACIÓN </t>
  </si>
  <si>
    <t>Cartera de Depósitos a Plazos y Otras Inversiones</t>
  </si>
  <si>
    <t>Al día (*)</t>
  </si>
  <si>
    <t>De 1 a 60 días</t>
  </si>
  <si>
    <t>De 61 a 120 días</t>
  </si>
  <si>
    <t>De 121 a 180 días</t>
  </si>
  <si>
    <t>De 181 a 360 días</t>
  </si>
  <si>
    <t>Más de 360 días</t>
  </si>
  <si>
    <t>(*)  Depósitos a plazos y otras inversiones financieras que aún no vencen.</t>
  </si>
  <si>
    <t>Concentración de la Cartera de Créditos por Socios</t>
  </si>
  <si>
    <t>Número de Socios</t>
  </si>
  <si>
    <t>Mayor Deudor</t>
  </si>
  <si>
    <t>2° Mayor Deudor</t>
  </si>
  <si>
    <t>3° Mayor Deudor</t>
  </si>
  <si>
    <t>4° Mayor Deudor</t>
  </si>
  <si>
    <t>5° Mayor Deudor</t>
  </si>
  <si>
    <t>6° Mayor Deudor</t>
  </si>
  <si>
    <t>7° Mayor Deudor</t>
  </si>
  <si>
    <t>8° Mayor Deudor</t>
  </si>
  <si>
    <t>9° Mayor Deudor</t>
  </si>
  <si>
    <t>10 Mayores Deudores</t>
  </si>
  <si>
    <t>20 Mayores Deudores</t>
  </si>
  <si>
    <t>50 Mayores Deudores</t>
  </si>
  <si>
    <t>100 Mayores Deudores</t>
  </si>
  <si>
    <t>Demás Deudores</t>
  </si>
  <si>
    <t>Total de Cartera</t>
  </si>
  <si>
    <t>Mayor deudor: se registrará el monto mayor de crédito, o créditos que sumen el mayor monto, otorgado a un solo socio.</t>
  </si>
  <si>
    <t>2° Mayor deudor: se registrará el monto del crédito, o créditos, que sea el segundo en cuanto al monto otorgado a un solo socio.</t>
  </si>
  <si>
    <t>3° Mayor Deudor: se registrará el monto del crédito, o créditos, que ocupe el tercer lugar en cuanto a monto otorgado a un solo socio.</t>
  </si>
  <si>
    <t>10 Mayores deudores: se registrará la suma de los créditos otorgados a los 10 mayores deudores.</t>
  </si>
  <si>
    <t>20 Mayores deudores: se registrará la suma de los créditos otorgados a los 20 mayores deudores (incluye a los 10 mayores deudores).</t>
  </si>
  <si>
    <t>50 Mayores deudores: se registrará la suma de los créditos otorgados a los 50 mayores deudores (incluye a los 20 mayores deudores).</t>
  </si>
  <si>
    <t>100 Mayores deudores: se registrará la suma de los créditos otorgados a los 100 mayores deudores (incluye a los 50 mayores deudores).</t>
  </si>
  <si>
    <t>Demás deudores: se registra el resto de la cartera, que será igual a la cartera bruta total menos los 100 mayores deudores.</t>
  </si>
  <si>
    <t>Cartera total: se registra el total de la cartera bruta de créditos.</t>
  </si>
  <si>
    <t>Concentración de la Cartera de Créditos Vencida por Socios</t>
  </si>
  <si>
    <t>Mayor Deudor en mora</t>
  </si>
  <si>
    <t>2° Mayor Deudor en mora</t>
  </si>
  <si>
    <t>3° Mayor Deudor en mora</t>
  </si>
  <si>
    <t>4° Mayor Deudor en mora</t>
  </si>
  <si>
    <t>5° Mayor Deudor en mora</t>
  </si>
  <si>
    <t>6° Mayor Deudor en mora</t>
  </si>
  <si>
    <t>7° Mayor Deudor en mora</t>
  </si>
  <si>
    <t>8° Mayor Deudor en mora</t>
  </si>
  <si>
    <t>9° Mayor Deudor en mora</t>
  </si>
  <si>
    <t>10 Mayores Deudores en mora</t>
  </si>
  <si>
    <t>20 Mayores Deudores en mora</t>
  </si>
  <si>
    <t>50 Mayores Deudores en mora</t>
  </si>
  <si>
    <t>100 Mayores Deudores en mora</t>
  </si>
  <si>
    <t>Demás Deudores en mora</t>
  </si>
  <si>
    <t>Total de Cartera en mora</t>
  </si>
  <si>
    <t>Mayor deudor en mora: se registrará el monto mayor de crédito, o créditos que sumen el mayor monto, otorgado a un solo socio con mora mayor a 60 días.</t>
  </si>
  <si>
    <t>2° Mayor deudor en mora: se registrará el monto del crédito, o créditos, que sea el segundo en cuanto al monto otorgado a un solo socio con mora mayor a 60 días.</t>
  </si>
  <si>
    <t>3° Mayor deudor en mora: se registrará el monto del crédito, o créditos, que sea el tercero en cuanto al monto otorgado a un solo socio con mora mayor a 60 días.</t>
  </si>
  <si>
    <t>10 Mayores deudores en mora: se registrará la suma de los créditos en mora con mayores montos correspondiente a primeros 10 socios.</t>
  </si>
  <si>
    <t>20 Mayores deudores en mora: se registrará la suma de los créditos en mora con mayores montos correspondiente a primeros 20 socios (incluye a los 10 mayores deudores en mora).</t>
  </si>
  <si>
    <t>50 Mayores deudores en mora: se registrará la suma de los créditos en mora con mayores montos correspondiente a primeros 50 socios (incluye a los 20 mayores deudores en mora).</t>
  </si>
  <si>
    <t>100 Mayores deudores en mora: se registrará la suma de los créditos en mora con mayores montos correspondiente a primeros 100 socios (incluye a los 50 mayores deudores en mora).</t>
  </si>
  <si>
    <t>Demás deudores en mora: se registra el resto de la cartera, que será igual a la cartera bruta total menos los 100 mayores deudores.</t>
  </si>
  <si>
    <t>Cartera Total en mora: se registra la cartera total en mora.</t>
  </si>
  <si>
    <t>Concentración de Ahorros por Socios.</t>
  </si>
  <si>
    <t>Mayor Ahorrista</t>
  </si>
  <si>
    <t>2° Mayor Ahorrista</t>
  </si>
  <si>
    <t>3° Mayor Ahorrista</t>
  </si>
  <si>
    <t>4° Mayor Ahorrista</t>
  </si>
  <si>
    <t>5° Mayor Ahorrista</t>
  </si>
  <si>
    <t>6° Mayor Ahorrista</t>
  </si>
  <si>
    <t>7° Mayor Ahorrista</t>
  </si>
  <si>
    <t>8° Mayor Ahorrista</t>
  </si>
  <si>
    <t>9° Mayor Ahorrista</t>
  </si>
  <si>
    <t>10 Mayores Ahorristas</t>
  </si>
  <si>
    <t>20 Mayores Ahorristas</t>
  </si>
  <si>
    <t>50 Mayores Ahorristas</t>
  </si>
  <si>
    <t>100 Mayores Ahorristas</t>
  </si>
  <si>
    <t>Demás Ahorristas</t>
  </si>
  <si>
    <t>Mayor ahorrista: se registrará el mayor monto de ahorros (a la vista + a plazos) acumulado por un socio.</t>
  </si>
  <si>
    <t>2° Mayor Ahorrista: se registrará el segundo mayor monto de ahorros acumulado por un socio.</t>
  </si>
  <si>
    <t>3° Mayor Ahorrista: se registrará el tercer mayor monto de ahorros acumulado por un socio.</t>
  </si>
  <si>
    <t>10 Mayores Ahorristas: se registrará suma de ahorros correspondientes a los 10 socios con mayores montos acumulados bajo esta modalidad.</t>
  </si>
  <si>
    <t>20 Mayores Ahorristas: se registrará suma de ahorros correspondiente a los 20 socios con mayores montos acumulados bajo esta modalidad (incluye a los 10 Mayores ahorristas).</t>
  </si>
  <si>
    <t>50 Mayores Ahorristas: se registrará suma de ahorros correspondientes a los 50 socios con mayores montos acumulados bajo esta modalidad (incluye a los 20 Mayores ahorristas).</t>
  </si>
  <si>
    <t>100 Mayores Ahorristas: se registrará suma de ahorros correspondientes a los 100 socios con mayores montos acumulados bajo esta modalidad (incluye a los 50 Mayores ahorristas).</t>
  </si>
  <si>
    <t>Demás Ahorristas: se registra el resto de la cartera de ahorro, que será igual a la cartera total menos los 100 mayores ahorristas.</t>
  </si>
  <si>
    <t>Total de cartera de ahorros: se registra la cartera total de los ahorros.</t>
  </si>
  <si>
    <t>PREVISIONES SOBRE BIENES ADJUDICADOS O RECIBIDOS EN DACIÓN DE PAGO</t>
  </si>
  <si>
    <t>FECHA: DD/MM/AA</t>
  </si>
  <si>
    <t>DÍAS DE NO ENAJENACIÓN</t>
  </si>
  <si>
    <t>% de Previsión sobre valor del bien</t>
  </si>
  <si>
    <t>Valor del Bien</t>
  </si>
  <si>
    <t>De 1 a 540 días</t>
  </si>
  <si>
    <t>De 541 a 720 días</t>
  </si>
  <si>
    <t>Más de 720 días</t>
  </si>
  <si>
    <t>PREVISIONES SOBRE OTROS ACTIVOS DE RIESGO.</t>
  </si>
  <si>
    <t>DÍAS DE ANTIGÜEDAD</t>
  </si>
  <si>
    <t>% de Previsiones Requeridas</t>
  </si>
  <si>
    <t>Saldos</t>
  </si>
  <si>
    <t>De 1 a 29 días</t>
  </si>
  <si>
    <t>0% sobre el saldo</t>
  </si>
  <si>
    <t>De 30 a 60 días</t>
  </si>
  <si>
    <t>25% sobre el saldo</t>
  </si>
  <si>
    <t>De 61 a 90 días</t>
  </si>
  <si>
    <t>50% sobre el saldo</t>
  </si>
  <si>
    <t>Más de 90 días</t>
  </si>
  <si>
    <t>100% sobre el saldo</t>
  </si>
  <si>
    <t>Concentración de Depósitos.</t>
  </si>
  <si>
    <t>DEPÓSITOS EN BANCOS. En Guaraníes.</t>
  </si>
  <si>
    <t>BANCOS</t>
  </si>
  <si>
    <t>Cuenta Corriente</t>
  </si>
  <si>
    <t>A la vista</t>
  </si>
  <si>
    <t>Hasta 30 días de plazo</t>
  </si>
  <si>
    <t>Mayores a 30 días</t>
  </si>
  <si>
    <t>Monto total</t>
  </si>
  <si>
    <t>BANCO GNB</t>
  </si>
  <si>
    <t>BANCO ATLAS</t>
  </si>
  <si>
    <t>BANCO NAC. DE FOMENTO</t>
  </si>
  <si>
    <t>BANCO CONTINENTAL</t>
  </si>
  <si>
    <t>BANCO SUDAMERIS</t>
  </si>
  <si>
    <t>ITAÚ BANCO</t>
  </si>
  <si>
    <t>BANCO FAMILIAR</t>
  </si>
  <si>
    <t>BANCOP</t>
  </si>
  <si>
    <t>BANCO 09</t>
  </si>
  <si>
    <t>BANCO 10</t>
  </si>
  <si>
    <t>BANCO 11</t>
  </si>
  <si>
    <t>BANCO 12</t>
  </si>
  <si>
    <t>BANCO 13</t>
  </si>
  <si>
    <t>BANCO 14</t>
  </si>
  <si>
    <t>BANCO 15</t>
  </si>
  <si>
    <t>DEPÓSITOS EN BANCOS. En moneda Extranjera.</t>
  </si>
  <si>
    <t>BANCO DO BRASIL</t>
  </si>
  <si>
    <t>BANCO BASA S.A.</t>
  </si>
  <si>
    <t>TIPO DE CAMBIO</t>
  </si>
  <si>
    <t>DEPÓSITOS EN FINANCIERAS. En Guaraníes.</t>
  </si>
  <si>
    <t>Fecha: dd/mm/aa</t>
  </si>
  <si>
    <t>FINANCIERA</t>
  </si>
  <si>
    <t>FINANCIERA 01</t>
  </si>
  <si>
    <t>FINANCIERA 02</t>
  </si>
  <si>
    <t>FINANCIERA 03</t>
  </si>
  <si>
    <t>FINANCIERA 04</t>
  </si>
  <si>
    <t>FINANCIERA 05</t>
  </si>
  <si>
    <t>FINANCIERA 06</t>
  </si>
  <si>
    <t>FINANCIERA 07</t>
  </si>
  <si>
    <t>FINANCIERA 08</t>
  </si>
  <si>
    <t>FINANCIERA 09</t>
  </si>
  <si>
    <t>FINANCIERA 10</t>
  </si>
  <si>
    <t>FINANCIERA 11</t>
  </si>
  <si>
    <t>FINANCIERA 12</t>
  </si>
  <si>
    <t>FINANCIERA 13</t>
  </si>
  <si>
    <t>FINANCIERA 14</t>
  </si>
  <si>
    <t>FINANCIERA 15</t>
  </si>
  <si>
    <t>DEPÓSITOS EN FINANCIERAS. En Moneda Extranjera.</t>
  </si>
  <si>
    <t>Concentración de Depósitos en Cooperativas. En Guaraníes.</t>
  </si>
  <si>
    <t>CUENTAS EN COOPERATIVAS</t>
  </si>
  <si>
    <t>COOPERATIVA 01</t>
  </si>
  <si>
    <t>COOPERATIVA 02</t>
  </si>
  <si>
    <t>COOPERATIVA 03</t>
  </si>
  <si>
    <t>COOPERATIVA 04</t>
  </si>
  <si>
    <t>COOPERATIVA 05</t>
  </si>
  <si>
    <t>COOPERATIVA 06</t>
  </si>
  <si>
    <t>COOPERATIVA 07</t>
  </si>
  <si>
    <t>COOPERATIVA 08</t>
  </si>
  <si>
    <t>COOPERATIVA 09</t>
  </si>
  <si>
    <t>COOPERATIVA 10</t>
  </si>
  <si>
    <t>COOPERATIVA 11</t>
  </si>
  <si>
    <t>COOPERATIVA 12</t>
  </si>
  <si>
    <t>COOPERATIVA 13</t>
  </si>
  <si>
    <t>COOPERATIVA 14</t>
  </si>
  <si>
    <t>COOPERATIVA 15</t>
  </si>
  <si>
    <t>COOPERATIVA 16</t>
  </si>
  <si>
    <t>COOPERATIVA 17</t>
  </si>
  <si>
    <t>COOPERATIVA 18</t>
  </si>
  <si>
    <t>COOPERATIVA 19</t>
  </si>
  <si>
    <t>COOPERATIVA 20</t>
  </si>
  <si>
    <t>Mayor monto depositado en un banco, financiera, central o cooperativa</t>
  </si>
  <si>
    <t>Concentración de Depósitos en Cooperativas. En moneda Extranjera.</t>
  </si>
  <si>
    <t>Concentración de Depósitos en Centrales. En Guaraníes.</t>
  </si>
  <si>
    <t>Concentración de Depósitos en Centrales. En moneda Extranjera.</t>
  </si>
  <si>
    <t>CLASIFICACIÓN DE CRÉDITOS SEGÚN GARANTÍA</t>
  </si>
  <si>
    <t>CARTERA DE CREDITOS</t>
  </si>
  <si>
    <t>Monto</t>
  </si>
  <si>
    <t>Préstamos con Caución de Ahorro en la Entidad</t>
  </si>
  <si>
    <t>Prendarias</t>
  </si>
  <si>
    <t>Préstamos con Garantía Hipotecaria</t>
  </si>
  <si>
    <t>Créditos Garantizados con Titulos Valores del BCP y/o Gob. Nacional</t>
  </si>
  <si>
    <t>Créditos Garantizados con colocaciones en el BCP y titulos valores del Gobierno Nacional</t>
  </si>
  <si>
    <t>Créditos con codeudoría</t>
  </si>
  <si>
    <t>Créditos sin garantías</t>
  </si>
  <si>
    <t>Cartera total de créditos</t>
  </si>
  <si>
    <t>Codigo</t>
  </si>
  <si>
    <t>Valor - Sin separador de miles</t>
  </si>
  <si>
    <t>TXT</t>
  </si>
  <si>
    <t>BALANCE GENERAL</t>
  </si>
  <si>
    <t>Cód. Cuenta</t>
  </si>
  <si>
    <t>Descripción de Concepto</t>
  </si>
  <si>
    <t>Ejercicio Anterior</t>
  </si>
  <si>
    <t>Ejercicio Actual</t>
  </si>
  <si>
    <t>ACTIVO</t>
  </si>
  <si>
    <t>REALIZABLE A CORTO PLAZO</t>
  </si>
  <si>
    <t>DISPONIBILIDADES</t>
  </si>
  <si>
    <t>Caja</t>
  </si>
  <si>
    <t>Efectivo y Cheques a Depositar</t>
  </si>
  <si>
    <t>Fondos en la Empresa</t>
  </si>
  <si>
    <t>Depósitos</t>
  </si>
  <si>
    <t>Depositos a la Vista Sector Cooperativo</t>
  </si>
  <si>
    <t>Depositos a la Vista Bancos</t>
  </si>
  <si>
    <t>Depositos a la Vista Ot. Inst. Financieras</t>
  </si>
  <si>
    <t>CDA Bancos del Pais</t>
  </si>
  <si>
    <t>Activos en Moneda Extranjera</t>
  </si>
  <si>
    <t>V001</t>
  </si>
  <si>
    <t>Valores Emitidos por el Sector Público</t>
  </si>
  <si>
    <t>Pasivos en Moneda Extranjera</t>
  </si>
  <si>
    <t>V002</t>
  </si>
  <si>
    <t>Valores Emitidos por el Sector Privado</t>
  </si>
  <si>
    <t>Cuentas corrientes en bancos</t>
  </si>
  <si>
    <t>V003</t>
  </si>
  <si>
    <t>Letras de Regulación Monetaria</t>
  </si>
  <si>
    <t>Previsiones requeridas para cartera de créditos</t>
  </si>
  <si>
    <t>V004</t>
  </si>
  <si>
    <t>Depósitos a Plazo Fijo Sector Cooperativo</t>
  </si>
  <si>
    <t>Previsiones requeridas para otros activos de riesgo</t>
  </si>
  <si>
    <t>V005</t>
  </si>
  <si>
    <t>Depósitos a Plazo Fijo Sector Bancos</t>
  </si>
  <si>
    <t>Mayor importe depositado en una institución financiera (acum)</t>
  </si>
  <si>
    <t>V006</t>
  </si>
  <si>
    <t>Depósitos a Plazo Fijo Ot. Inst. Financieras</t>
  </si>
  <si>
    <t>Cantidad de socios al cierre del ejercicio anterior</t>
  </si>
  <si>
    <t>V007</t>
  </si>
  <si>
    <t>(Previsiones Acum. Sobre Colocaciones)</t>
  </si>
  <si>
    <t>Cantidad de socios al cierre del período informado</t>
  </si>
  <si>
    <t>V009</t>
  </si>
  <si>
    <t>CREDITOS</t>
  </si>
  <si>
    <t>Bienes del Activo Fijo destinado a Actividades Sociales o Recreativas</t>
  </si>
  <si>
    <t>V010</t>
  </si>
  <si>
    <t>Préstamos</t>
  </si>
  <si>
    <t>Ingresos a 30 días</t>
  </si>
  <si>
    <t>V011</t>
  </si>
  <si>
    <t>Amortizables</t>
  </si>
  <si>
    <t>Egresos a 30 días</t>
  </si>
  <si>
    <t>V012</t>
  </si>
  <si>
    <t>Plazo Unico</t>
  </si>
  <si>
    <t>Mayor monto de crédito otorgado por la cooperativa a un socio</t>
  </si>
  <si>
    <t>V013</t>
  </si>
  <si>
    <t>Descuento de Documentos</t>
  </si>
  <si>
    <t>Cantidad de socios que poseen créditos al cierre del período informado</t>
  </si>
  <si>
    <t>V014</t>
  </si>
  <si>
    <t>Deudores Tarjetas de Crédito</t>
  </si>
  <si>
    <t>Mayor monto depositado por un socio en la cooperativa</t>
  </si>
  <si>
    <t>V015</t>
  </si>
  <si>
    <t>Cuenta Corriente Socios</t>
  </si>
  <si>
    <t>Cantidad de socios que poseen ahorros al cierre del período informado</t>
  </si>
  <si>
    <t>V016</t>
  </si>
  <si>
    <t>Prestamos Vinculados</t>
  </si>
  <si>
    <t>Cantidad de socios que poseen créditos y ahorros al cierre del período informado</t>
  </si>
  <si>
    <t>V017</t>
  </si>
  <si>
    <t>Prestamos a Ex Socios Pendiente de Cobro</t>
  </si>
  <si>
    <t>Pago realizado por la cooperativa en concepto de IRACIS</t>
  </si>
  <si>
    <t>V018</t>
  </si>
  <si>
    <t>Prestamos Vencidos</t>
  </si>
  <si>
    <t>Cartera de Crédito con mora cero</t>
  </si>
  <si>
    <t>V019</t>
  </si>
  <si>
    <t>Prestamos Refinanciados</t>
  </si>
  <si>
    <t>Cartera de Créditos con Riesgo Normal (Con mora de 1 a 30 días)</t>
  </si>
  <si>
    <t>V020</t>
  </si>
  <si>
    <t>Deudores por Bienes Destinados a la Venta</t>
  </si>
  <si>
    <t>Cartera de Créditos con Riesgo Aceptable (Con mora de 31 a 60 días)</t>
  </si>
  <si>
    <t>V021</t>
  </si>
  <si>
    <t>(Previsiones Acumuladas por Incobrables)</t>
  </si>
  <si>
    <t>Cartera de Créditos con Riesgo Potencial (Con mora de 61 a 90 días)</t>
  </si>
  <si>
    <t>V022</t>
  </si>
  <si>
    <t>Intereses Devengados</t>
  </si>
  <si>
    <t>Cartera de Créditos con Riesgo Significativo (Con mora de 91 a 180 días)</t>
  </si>
  <si>
    <t>V023</t>
  </si>
  <si>
    <t>Intereses Devengados s/ Créditos</t>
  </si>
  <si>
    <t>Cartera de Créditos con Riesgo Real (Con mora de 181 a 360 días)</t>
  </si>
  <si>
    <t>V024</t>
  </si>
  <si>
    <t>Intereses Devengados s/ Depósitos</t>
  </si>
  <si>
    <t>Cartera de Créditos con Alto Riesgo (Con mora de 361 a 540 días)</t>
  </si>
  <si>
    <t>V025</t>
  </si>
  <si>
    <t>Deudores por Comercialización</t>
  </si>
  <si>
    <t>Cartera de Créditos Irrecuperables (Con mora mayor a 540 días)</t>
  </si>
  <si>
    <t>V026</t>
  </si>
  <si>
    <t>Cheques Diferidos</t>
  </si>
  <si>
    <t>Previsiones sobre Cartera de Crédito con Riesgo Normal</t>
  </si>
  <si>
    <t>V027</t>
  </si>
  <si>
    <t>Documentos a Cobrar</t>
  </si>
  <si>
    <t>Previsiones sobre Cartera de Créditos con Riesgo Aceptable</t>
  </si>
  <si>
    <t>V028</t>
  </si>
  <si>
    <t>Letras a Cobrar</t>
  </si>
  <si>
    <t>Previsiones sobre Cartera de Créditos con Riesgo Potencial</t>
  </si>
  <si>
    <t>V029</t>
  </si>
  <si>
    <t>Hacienda</t>
  </si>
  <si>
    <t>Previsiones sobre Cartera de Créditos con Riesgo Significativo</t>
  </si>
  <si>
    <t>V030</t>
  </si>
  <si>
    <t>Productos Agrícolas</t>
  </si>
  <si>
    <t>Previsiones sobre Cartera de Créditos con Riesgo Real</t>
  </si>
  <si>
    <t>V031</t>
  </si>
  <si>
    <t>Productos Industriales</t>
  </si>
  <si>
    <t>Previsiones sobre Cartera de Créditos con Alto Riesgo</t>
  </si>
  <si>
    <t>V032</t>
  </si>
  <si>
    <t>Deudores por Ventas de Productos a Terceros</t>
  </si>
  <si>
    <t>Previsiones sobre Cartera de Créditos Irrecuperables</t>
  </si>
  <si>
    <t>V033</t>
  </si>
  <si>
    <t>Deudores por Ventas Vencidos</t>
  </si>
  <si>
    <t>A10000000000</t>
  </si>
  <si>
    <t>(Previsiones Acum. Por Deudores Incobrables)</t>
  </si>
  <si>
    <t>A11000000000</t>
  </si>
  <si>
    <t>Otros Créditos</t>
  </si>
  <si>
    <t>A11100000000</t>
  </si>
  <si>
    <t>Crédito Fiscal</t>
  </si>
  <si>
    <t>A11101000000</t>
  </si>
  <si>
    <t>Anticipos de Impuestos</t>
  </si>
  <si>
    <t>A11101010000</t>
  </si>
  <si>
    <t>Anticipos al Personal</t>
  </si>
  <si>
    <t>A11101020000</t>
  </si>
  <si>
    <t>Anticipos a Proveedores</t>
  </si>
  <si>
    <t>A11102000000</t>
  </si>
  <si>
    <t>Otros Anticipos</t>
  </si>
  <si>
    <t>A11102010000</t>
  </si>
  <si>
    <t>Créditos Diversos</t>
  </si>
  <si>
    <t>A11102020000</t>
  </si>
  <si>
    <t>Importaciones en Curso</t>
  </si>
  <si>
    <t>A11102030000</t>
  </si>
  <si>
    <t>(Previsiones Acum. Incobrables s/ Ot. Créditos)</t>
  </si>
  <si>
    <t>A11102040000</t>
  </si>
  <si>
    <t>EXISTENCIAS</t>
  </si>
  <si>
    <t>A11102050000</t>
  </si>
  <si>
    <t>Existencias</t>
  </si>
  <si>
    <t>A11102060000</t>
  </si>
  <si>
    <t>Insumos</t>
  </si>
  <si>
    <t>A11102070000</t>
  </si>
  <si>
    <t>Materia Prima</t>
  </si>
  <si>
    <t>A11102080000</t>
  </si>
  <si>
    <t>Productos en Proceso</t>
  </si>
  <si>
    <t>A11102090000</t>
  </si>
  <si>
    <t>A11102100000</t>
  </si>
  <si>
    <t>A11102990000</t>
  </si>
  <si>
    <t>Mercaderías</t>
  </si>
  <si>
    <t>A11200000000</t>
  </si>
  <si>
    <t>A11201000000</t>
  </si>
  <si>
    <t>(Previsiones Acum. Por Mermas, Deterioro)</t>
  </si>
  <si>
    <t>A11201010000</t>
  </si>
  <si>
    <t>OTROS ACTIVOS</t>
  </si>
  <si>
    <t>A11201020000</t>
  </si>
  <si>
    <t>Diversos</t>
  </si>
  <si>
    <t>A11201030000</t>
  </si>
  <si>
    <t>Transferencias Internas</t>
  </si>
  <si>
    <t>A11201040000</t>
  </si>
  <si>
    <t>Indemnizaciones Reclamadas por Siniestros</t>
  </si>
  <si>
    <t>A11201050000</t>
  </si>
  <si>
    <t>(Previsiones Acumuladas para Cred. Diversos)</t>
  </si>
  <si>
    <t>A11201060000</t>
  </si>
  <si>
    <t>Gastos Pagados por Adelantado</t>
  </si>
  <si>
    <t>A11201070000</t>
  </si>
  <si>
    <t>Materiales e Insumos en Existencias</t>
  </si>
  <si>
    <t>A11201080000</t>
  </si>
  <si>
    <t>Repuestos y Accesorios</t>
  </si>
  <si>
    <t>A11201090000</t>
  </si>
  <si>
    <t>Seguros Pagados por Adelantado</t>
  </si>
  <si>
    <t>A11201100000</t>
  </si>
  <si>
    <t>Alquileres Pagados por Adelantado</t>
  </si>
  <si>
    <t>A11201990000</t>
  </si>
  <si>
    <t>Publicidad y Propaganda</t>
  </si>
  <si>
    <t>A11202000000</t>
  </si>
  <si>
    <t>REALIZABLE A LARGO PLAZO</t>
  </si>
  <si>
    <t>A11202010000</t>
  </si>
  <si>
    <t>INSTRUMENTOS FINANCIEROS</t>
  </si>
  <si>
    <t>A11202020000</t>
  </si>
  <si>
    <t>Colocaciones</t>
  </si>
  <si>
    <t>A11203000000</t>
  </si>
  <si>
    <t>Colocaciones en Entidades Cooperativas</t>
  </si>
  <si>
    <t>A11203010000</t>
  </si>
  <si>
    <t>A11203020000</t>
  </si>
  <si>
    <t>A11203030000</t>
  </si>
  <si>
    <t>A11203040000</t>
  </si>
  <si>
    <t>A11203050000</t>
  </si>
  <si>
    <t>Depósitos a Plazo Fijo Bancos</t>
  </si>
  <si>
    <t>A11203060000</t>
  </si>
  <si>
    <t>A11203070000</t>
  </si>
  <si>
    <t>A11203080000</t>
  </si>
  <si>
    <t>A11203990000</t>
  </si>
  <si>
    <t>A11204000000</t>
  </si>
  <si>
    <t>Préstamos Vinculados</t>
  </si>
  <si>
    <t>A11204010000</t>
  </si>
  <si>
    <t>Préstamos a Ex Socios</t>
  </si>
  <si>
    <t>A11204020000</t>
  </si>
  <si>
    <t>Préstamos Refinanciados</t>
  </si>
  <si>
    <t>A11204030000</t>
  </si>
  <si>
    <t>A11204040000</t>
  </si>
  <si>
    <t>Préstamos Vencidos</t>
  </si>
  <si>
    <t>A11204050000</t>
  </si>
  <si>
    <t>Préstamos en Gestión Judicial</t>
  </si>
  <si>
    <t>A11204060000</t>
  </si>
  <si>
    <t>Préstamos en Gestión Judicial Tarjetas Crédito</t>
  </si>
  <si>
    <t>A11204070000</t>
  </si>
  <si>
    <t>(Prev. Acumulados por Incobrables)</t>
  </si>
  <si>
    <t>A11204990000</t>
  </si>
  <si>
    <t>A11300000000</t>
  </si>
  <si>
    <t>A11301000000</t>
  </si>
  <si>
    <t>A11301010000</t>
  </si>
  <si>
    <t>A11301020000</t>
  </si>
  <si>
    <t>A11301030000</t>
  </si>
  <si>
    <t>A11301040000</t>
  </si>
  <si>
    <t>A11301050000</t>
  </si>
  <si>
    <t>A11301060000</t>
  </si>
  <si>
    <t>Deudores por Ventas Gestión Judicial</t>
  </si>
  <si>
    <t>A11301070000</t>
  </si>
  <si>
    <t>(Prev. Acumuladas por Deudores Incobrables)</t>
  </si>
  <si>
    <t>A11301990000</t>
  </si>
  <si>
    <t>A11400000000</t>
  </si>
  <si>
    <t>A11401000000</t>
  </si>
  <si>
    <t>A11401010000</t>
  </si>
  <si>
    <t>Deudores por Ventas de Bienes a Plazo</t>
  </si>
  <si>
    <t>A11401020000</t>
  </si>
  <si>
    <t>Depósitos en Garantía</t>
  </si>
  <si>
    <t>A11401990000</t>
  </si>
  <si>
    <t>(Prev. Acumuladas s/ Otros Créditos)</t>
  </si>
  <si>
    <t>A11402000000</t>
  </si>
  <si>
    <t>INVERSIONES Y PARTICIPACIONES</t>
  </si>
  <si>
    <t>A11402010000</t>
  </si>
  <si>
    <t>Inversiones</t>
  </si>
  <si>
    <t>A11402020000</t>
  </si>
  <si>
    <t>Aportaciones a Centrales Cooperativas</t>
  </si>
  <si>
    <t>A11402030000</t>
  </si>
  <si>
    <t>Aportaciones en Otras Coop. Nacionales</t>
  </si>
  <si>
    <t>A11402040000</t>
  </si>
  <si>
    <t>Aportaciones a Organismos Coop.del Exterior</t>
  </si>
  <si>
    <t>A11402050000</t>
  </si>
  <si>
    <t>Inversiones en Sociedades</t>
  </si>
  <si>
    <t>A12000000000</t>
  </si>
  <si>
    <t>Bienes Destinados para Venta</t>
  </si>
  <si>
    <t>A12100000000</t>
  </si>
  <si>
    <t>Otros Tipos de Inversiones</t>
  </si>
  <si>
    <t>A12101000000</t>
  </si>
  <si>
    <t>(Prev. Acumuladas sobre Inversiones)</t>
  </si>
  <si>
    <t>A12101010000</t>
  </si>
  <si>
    <t>PROPIEDAD, PLANTA Y EQUIPOS</t>
  </si>
  <si>
    <t>A12101020000</t>
  </si>
  <si>
    <t>Permanente</t>
  </si>
  <si>
    <t>A12101030000</t>
  </si>
  <si>
    <t>Edificios</t>
  </si>
  <si>
    <t>A12101040000</t>
  </si>
  <si>
    <t>Terreno</t>
  </si>
  <si>
    <t>A12101050000</t>
  </si>
  <si>
    <t>Equipos e Instalaciones</t>
  </si>
  <si>
    <t>A12101060000</t>
  </si>
  <si>
    <t>Construcciones en Curso</t>
  </si>
  <si>
    <t>A12200000000</t>
  </si>
  <si>
    <t>Maquinarias y Equipos</t>
  </si>
  <si>
    <t>A12201000000</t>
  </si>
  <si>
    <t>Herramientas</t>
  </si>
  <si>
    <t>A12201010000</t>
  </si>
  <si>
    <t>Rodados</t>
  </si>
  <si>
    <t>A12201020000</t>
  </si>
  <si>
    <t>Muebles de Oficina</t>
  </si>
  <si>
    <t>A12201030000</t>
  </si>
  <si>
    <t>Equipos y Software Informático</t>
  </si>
  <si>
    <t>A12201040000</t>
  </si>
  <si>
    <t>Bibliotecas, Obras de Arte y Otros</t>
  </si>
  <si>
    <t>A12201050000</t>
  </si>
  <si>
    <t>Bodegas, Silos y Almacenes</t>
  </si>
  <si>
    <t>A12201060000</t>
  </si>
  <si>
    <t>Bienes Tomados en Arrendamiento Financ.</t>
  </si>
  <si>
    <t>A12201070000</t>
  </si>
  <si>
    <t>Semovientes</t>
  </si>
  <si>
    <t>A12201080000</t>
  </si>
  <si>
    <t>Hacienda para Reproducción</t>
  </si>
  <si>
    <t>A12201090000</t>
  </si>
  <si>
    <t>(Depreciaciones Acumuladas)</t>
  </si>
  <si>
    <t>A12201990000</t>
  </si>
  <si>
    <t>A12202000000</t>
  </si>
  <si>
    <t>Activos Restringidos</t>
  </si>
  <si>
    <t>A12202010000</t>
  </si>
  <si>
    <t>Activos de Disponibilidad Restringida</t>
  </si>
  <si>
    <t>A12202020000</t>
  </si>
  <si>
    <t>Partidas Pendientes de Conciliación</t>
  </si>
  <si>
    <t>A12202030000</t>
  </si>
  <si>
    <t>Cheques Rechazados</t>
  </si>
  <si>
    <t>A12202040000</t>
  </si>
  <si>
    <t>(Previsión Acum. Sobre Activos Restringidos)</t>
  </si>
  <si>
    <t>A12202050000</t>
  </si>
  <si>
    <t>Cargos Diferidos</t>
  </si>
  <si>
    <t>A12202060000</t>
  </si>
  <si>
    <t>Gastos de Organización y Constitución</t>
  </si>
  <si>
    <t>A12202070000</t>
  </si>
  <si>
    <t>Gastos de Estudios de Proyectos</t>
  </si>
  <si>
    <t>A12202080000</t>
  </si>
  <si>
    <t>Patentes y Software Informático</t>
  </si>
  <si>
    <t>A12202990000</t>
  </si>
  <si>
    <t>Gastos de Reorganización</t>
  </si>
  <si>
    <t>A12203000000</t>
  </si>
  <si>
    <t>Mejoras en Inmuebles de Terceros</t>
  </si>
  <si>
    <t>A12203010000</t>
  </si>
  <si>
    <t>Plusvalía en Inversiones</t>
  </si>
  <si>
    <t>A12203020000</t>
  </si>
  <si>
    <t>12502070000</t>
  </si>
  <si>
    <t>Cargo Diferido autorizado por INCOOP</t>
  </si>
  <si>
    <t>A12203030000</t>
  </si>
  <si>
    <t>(Amortización Acumulada Cargos Diferidos)</t>
  </si>
  <si>
    <t>A12203040000</t>
  </si>
  <si>
    <t>Intangibles</t>
  </si>
  <si>
    <t>A12203990000</t>
  </si>
  <si>
    <t>Marcas y Patentes</t>
  </si>
  <si>
    <t>A12300000000</t>
  </si>
  <si>
    <t>Llaves de Negocios</t>
  </si>
  <si>
    <t>A12301000000</t>
  </si>
  <si>
    <t>Licencia de Manufacturas</t>
  </si>
  <si>
    <t>A12301010000</t>
  </si>
  <si>
    <t>(Amortización Acumulada Intangibles)</t>
  </si>
  <si>
    <t>A12301020000</t>
  </si>
  <si>
    <t>Bienes Adjudicados a Realizar</t>
  </si>
  <si>
    <t>A12301030000</t>
  </si>
  <si>
    <t>Bienes Muebles Adjudicados</t>
  </si>
  <si>
    <t>A12301040000</t>
  </si>
  <si>
    <t>Bienes Inmuebles Adjudicados</t>
  </si>
  <si>
    <t>A12301050000</t>
  </si>
  <si>
    <t>(Previsión Acum. sobre Bienes Adjudicados)</t>
  </si>
  <si>
    <t>A12301060000</t>
  </si>
  <si>
    <t>A12301990000</t>
  </si>
  <si>
    <t>PASIVO</t>
  </si>
  <si>
    <t>A12400000000</t>
  </si>
  <si>
    <t>EXIGIBLE A CORTO PLAZO</t>
  </si>
  <si>
    <t>A12401000000</t>
  </si>
  <si>
    <t>COMPROMISOS FINANCIEROS</t>
  </si>
  <si>
    <t>A12401010000</t>
  </si>
  <si>
    <t>Deudas Financ. c/Socios, Ot. Cooperativas e</t>
  </si>
  <si>
    <t>A12401020000</t>
  </si>
  <si>
    <t>Ahorros a la Vista Captados</t>
  </si>
  <si>
    <t>A12401030000</t>
  </si>
  <si>
    <t>Ahorros a Plazo Captados</t>
  </si>
  <si>
    <t>A12401040000</t>
  </si>
  <si>
    <t>Préstamos de Ot. Coop. e Inst.sin Fines Lucro</t>
  </si>
  <si>
    <t>A12401050000</t>
  </si>
  <si>
    <t>Intereses Devengados a Pagar</t>
  </si>
  <si>
    <t>A12401060000</t>
  </si>
  <si>
    <t>Deudas Financ. Con Otras Entidades</t>
  </si>
  <si>
    <t>A12401070000</t>
  </si>
  <si>
    <t>Deudas con Entitades Bancarias y Financieras</t>
  </si>
  <si>
    <t>A12401080000</t>
  </si>
  <si>
    <t>Sobregiro en Cuenta Corriente</t>
  </si>
  <si>
    <t>A12401090000</t>
  </si>
  <si>
    <t>Deudas con Organismos Nacionales no Bancarios</t>
  </si>
  <si>
    <t>A12401100000</t>
  </si>
  <si>
    <t>Deudas con Organismos Internacionales</t>
  </si>
  <si>
    <t>A12401110000</t>
  </si>
  <si>
    <t>A12401120000</t>
  </si>
  <si>
    <t>COMPROMISOS NO FINANCIEROS</t>
  </si>
  <si>
    <t>A12401130000</t>
  </si>
  <si>
    <t>cuenta a Pagar</t>
  </si>
  <si>
    <t>A12401140000</t>
  </si>
  <si>
    <t>Proveedores</t>
  </si>
  <si>
    <t>A12401990000</t>
  </si>
  <si>
    <t>Anticipos de Clientes</t>
  </si>
  <si>
    <t>A12500000000</t>
  </si>
  <si>
    <t>Garantía de Alquiler</t>
  </si>
  <si>
    <t>A12501000000</t>
  </si>
  <si>
    <t>Sobrante de Caja</t>
  </si>
  <si>
    <t>A12501010000</t>
  </si>
  <si>
    <t>A12501020000</t>
  </si>
  <si>
    <t>Recaudaciones de Terceros a Pagar</t>
  </si>
  <si>
    <t>A12501030000</t>
  </si>
  <si>
    <t>cuenta a Pagar Tarjetas de Crédito</t>
  </si>
  <si>
    <t>A12501990000</t>
  </si>
  <si>
    <t>Otros Acreedores</t>
  </si>
  <si>
    <t>A12502000000</t>
  </si>
  <si>
    <t>Obligaciones Sociales</t>
  </si>
  <si>
    <t>A12502010000</t>
  </si>
  <si>
    <t>Provisiones</t>
  </si>
  <si>
    <t>A12502020000</t>
  </si>
  <si>
    <t>Obligaciones Fiscales</t>
  </si>
  <si>
    <t>A12502030000</t>
  </si>
  <si>
    <t>Aporte Ley 2157 INCOOP</t>
  </si>
  <si>
    <t>A12502040000</t>
  </si>
  <si>
    <t>Aportaciones a Devolver</t>
  </si>
  <si>
    <t>A12502050000</t>
  </si>
  <si>
    <t>Provisiones Varias</t>
  </si>
  <si>
    <t>A12502060000</t>
  </si>
  <si>
    <t>Excedentes a Distribuir</t>
  </si>
  <si>
    <t>A12502070000</t>
  </si>
  <si>
    <t>Obligaciones por Servicios</t>
  </si>
  <si>
    <t>A12502990000</t>
  </si>
  <si>
    <t>A12503000000</t>
  </si>
  <si>
    <t>Fondos</t>
  </si>
  <si>
    <t>A12503010000</t>
  </si>
  <si>
    <t>Educación</t>
  </si>
  <si>
    <t>A12503020000</t>
  </si>
  <si>
    <t>Entidades de Integración Cooperativa</t>
  </si>
  <si>
    <t>A12503030000</t>
  </si>
  <si>
    <t>Solidaridad</t>
  </si>
  <si>
    <t>A12503990000</t>
  </si>
  <si>
    <t>Otros Fondos de Corto Plazo</t>
  </si>
  <si>
    <t>A12504000000</t>
  </si>
  <si>
    <t>EXIGIBLE A LARGO PLAZO</t>
  </si>
  <si>
    <t>A12504010000</t>
  </si>
  <si>
    <t>A12504020000</t>
  </si>
  <si>
    <t>A12504990000</t>
  </si>
  <si>
    <t>P20000000000</t>
  </si>
  <si>
    <t>P21000000000</t>
  </si>
  <si>
    <t>P21100000000</t>
  </si>
  <si>
    <t>P21101000000</t>
  </si>
  <si>
    <t>P21101010000</t>
  </si>
  <si>
    <t>P21101020000</t>
  </si>
  <si>
    <t>P21101030000</t>
  </si>
  <si>
    <t>P21101040000</t>
  </si>
  <si>
    <t>P21102000000</t>
  </si>
  <si>
    <t>P21102010000</t>
  </si>
  <si>
    <t>Excedentes Diferidos</t>
  </si>
  <si>
    <t>P21102020000</t>
  </si>
  <si>
    <t>Alquileres Cobrados por Adelantado</t>
  </si>
  <si>
    <t>P21102030000</t>
  </si>
  <si>
    <t>Rendimiento sobre Bienes Destinados a la Venta</t>
  </si>
  <si>
    <t>P21102040000</t>
  </si>
  <si>
    <t>P21102050000</t>
  </si>
  <si>
    <t>P21200000000</t>
  </si>
  <si>
    <t>Autoseguro</t>
  </si>
  <si>
    <t>P21201000000</t>
  </si>
  <si>
    <t>Fondo de Previsión para Despido</t>
  </si>
  <si>
    <t>P21201010000</t>
  </si>
  <si>
    <t>Otros Fondos de Largo Plazo</t>
  </si>
  <si>
    <t>P21201020000</t>
  </si>
  <si>
    <t>Pasivo Diferido</t>
  </si>
  <si>
    <t>P21201030000</t>
  </si>
  <si>
    <t>Intereses y Otros Accesorios Cap. s/ Refinan</t>
  </si>
  <si>
    <t>P21201040000</t>
  </si>
  <si>
    <t>P21201050000</t>
  </si>
  <si>
    <t>PATRIMONIO NETO</t>
  </si>
  <si>
    <t>P21201060000</t>
  </si>
  <si>
    <t>P21201070000</t>
  </si>
  <si>
    <t>CAPITAL</t>
  </si>
  <si>
    <t>P21201080000</t>
  </si>
  <si>
    <t>Capital Social</t>
  </si>
  <si>
    <t>P21201090000</t>
  </si>
  <si>
    <t>Capital Suscripto</t>
  </si>
  <si>
    <t>P21202000000</t>
  </si>
  <si>
    <t>Capital por Revaluo Ley 438/94</t>
  </si>
  <si>
    <t>P21202010000</t>
  </si>
  <si>
    <t>Menos: Socios Suscriptores</t>
  </si>
  <si>
    <t>P21202020000</t>
  </si>
  <si>
    <t>RESERVAS</t>
  </si>
  <si>
    <t>P21202030000</t>
  </si>
  <si>
    <t>Capital Institucional</t>
  </si>
  <si>
    <t>P21202040000</t>
  </si>
  <si>
    <t>Reserva Legal</t>
  </si>
  <si>
    <t>P21202050000</t>
  </si>
  <si>
    <t>Reserva para Adquisición Activo Fijo</t>
  </si>
  <si>
    <t>P21202060000</t>
  </si>
  <si>
    <t>Otras Reservas y Fondos Irrepartibles</t>
  </si>
  <si>
    <t>P21202070000</t>
  </si>
  <si>
    <t>Donaciones de Capital</t>
  </si>
  <si>
    <t>P21203000000</t>
  </si>
  <si>
    <t>Donaciones Corrientes</t>
  </si>
  <si>
    <t>P21203010000</t>
  </si>
  <si>
    <t>Capital no Institucional</t>
  </si>
  <si>
    <t>P21203020000</t>
  </si>
  <si>
    <t>Reserva de Revalúo</t>
  </si>
  <si>
    <t>P21203030000</t>
  </si>
  <si>
    <t>Revalúo Técnico</t>
  </si>
  <si>
    <t>P21203040000</t>
  </si>
  <si>
    <t>RESULTADOS</t>
  </si>
  <si>
    <t>P22000000000</t>
  </si>
  <si>
    <t>Resultados</t>
  </si>
  <si>
    <t>P22100000000</t>
  </si>
  <si>
    <t>Excedentes del Ejercicio</t>
  </si>
  <si>
    <t>P22101000000</t>
  </si>
  <si>
    <t>(Pérdidas Acumuladas)</t>
  </si>
  <si>
    <t>P22101010000</t>
  </si>
  <si>
    <t>(Pérdidas del Ejercicio)</t>
  </si>
  <si>
    <t>P22101020000</t>
  </si>
  <si>
    <t>Excedentes Especiales del Ejercicio</t>
  </si>
  <si>
    <t>P22101030000</t>
  </si>
  <si>
    <t>P22102000000</t>
  </si>
  <si>
    <t>CUADRATURA 1</t>
  </si>
  <si>
    <t>P22102010000</t>
  </si>
  <si>
    <t>P22102020000</t>
  </si>
  <si>
    <t>P22102030000</t>
  </si>
  <si>
    <t>P22102040000</t>
  </si>
  <si>
    <t>P22200000000</t>
  </si>
  <si>
    <t>P22201000000</t>
  </si>
  <si>
    <t>P22201010000</t>
  </si>
  <si>
    <t>P22202000000</t>
  </si>
  <si>
    <t>P22202010000</t>
  </si>
  <si>
    <t>P22202020000</t>
  </si>
  <si>
    <t>P22202030000</t>
  </si>
  <si>
    <t>P22203000000</t>
  </si>
  <si>
    <t>P22203010000</t>
  </si>
  <si>
    <t>P22203020000</t>
  </si>
  <si>
    <t>P22203030000</t>
  </si>
  <si>
    <t>P22204000000</t>
  </si>
  <si>
    <t>P22204010000</t>
  </si>
  <si>
    <t>P30000000000</t>
  </si>
  <si>
    <t>P31000000000</t>
  </si>
  <si>
    <t>P31100000000</t>
  </si>
  <si>
    <t>P31101000000</t>
  </si>
  <si>
    <t>P31101010000</t>
  </si>
  <si>
    <t>P31101020000</t>
  </si>
  <si>
    <t>P31101990000</t>
  </si>
  <si>
    <t>P31200000000</t>
  </si>
  <si>
    <t>P31201000000</t>
  </si>
  <si>
    <t>P31201010000</t>
  </si>
  <si>
    <t>P31201020000</t>
  </si>
  <si>
    <t>P31201030000</t>
  </si>
  <si>
    <t>P31201040000</t>
  </si>
  <si>
    <t>P31201050000</t>
  </si>
  <si>
    <t>P31202000000</t>
  </si>
  <si>
    <t>P31202010000</t>
  </si>
  <si>
    <t>P31202020000</t>
  </si>
  <si>
    <t>P31300000000</t>
  </si>
  <si>
    <t>P31301000000</t>
  </si>
  <si>
    <t>P31301010000</t>
  </si>
  <si>
    <t>P31301020000</t>
  </si>
  <si>
    <t>P31301030000</t>
  </si>
  <si>
    <t>P31301040000</t>
  </si>
  <si>
    <t>I40000000000</t>
  </si>
  <si>
    <t>I41000000000</t>
  </si>
  <si>
    <t>I41100000000</t>
  </si>
  <si>
    <t>I41101000000</t>
  </si>
  <si>
    <t>I41101010000</t>
  </si>
  <si>
    <t>I41101020000</t>
  </si>
  <si>
    <t>I41101030000</t>
  </si>
  <si>
    <t>I41101040000</t>
  </si>
  <si>
    <t>I41101050000</t>
  </si>
  <si>
    <t>I41101060000</t>
  </si>
  <si>
    <t>I41101070000</t>
  </si>
  <si>
    <t>I41101080000</t>
  </si>
  <si>
    <t>I41101090000</t>
  </si>
  <si>
    <t>I41101100000</t>
  </si>
  <si>
    <t>I41101110000</t>
  </si>
  <si>
    <t>I41101120000</t>
  </si>
  <si>
    <t>I41101130000</t>
  </si>
  <si>
    <t>I41101140000</t>
  </si>
  <si>
    <t>I41101150000</t>
  </si>
  <si>
    <t>I41101160000</t>
  </si>
  <si>
    <t>I41101170000</t>
  </si>
  <si>
    <t>I41200000000</t>
  </si>
  <si>
    <t>I41201000000</t>
  </si>
  <si>
    <t>I41201010000</t>
  </si>
  <si>
    <t>I41201020000</t>
  </si>
  <si>
    <t>I41201030000</t>
  </si>
  <si>
    <t>I41201040000</t>
  </si>
  <si>
    <t>I41201050000</t>
  </si>
  <si>
    <t>I41201060000</t>
  </si>
  <si>
    <t>I41201070000</t>
  </si>
  <si>
    <t>I41201080000</t>
  </si>
  <si>
    <t>I41201090000</t>
  </si>
  <si>
    <t>I41201100000</t>
  </si>
  <si>
    <t>I41201110000</t>
  </si>
  <si>
    <t>I41202000000</t>
  </si>
  <si>
    <t>I41202010000</t>
  </si>
  <si>
    <t>I41202020000</t>
  </si>
  <si>
    <t>I41202030000</t>
  </si>
  <si>
    <t>I41202040000</t>
  </si>
  <si>
    <t>I41202050000</t>
  </si>
  <si>
    <t>I41202060000</t>
  </si>
  <si>
    <t>I41202070000</t>
  </si>
  <si>
    <t>I41202080000</t>
  </si>
  <si>
    <t>I41202090000</t>
  </si>
  <si>
    <t>I41202100000</t>
  </si>
  <si>
    <t>I41202110000</t>
  </si>
  <si>
    <t>I41202120000</t>
  </si>
  <si>
    <t>I41300000000</t>
  </si>
  <si>
    <t>I41301000000</t>
  </si>
  <si>
    <t>I41301010000</t>
  </si>
  <si>
    <t>I41301020000</t>
  </si>
  <si>
    <t>I41301030000</t>
  </si>
  <si>
    <t>I42000000000</t>
  </si>
  <si>
    <t>I42100000000</t>
  </si>
  <si>
    <t>I42101000000</t>
  </si>
  <si>
    <t>I42101010000</t>
  </si>
  <si>
    <t>I42101020000</t>
  </si>
  <si>
    <t>I42101030000</t>
  </si>
  <si>
    <t>I42101040000</t>
  </si>
  <si>
    <t>I42101050000</t>
  </si>
  <si>
    <t>I42101060000</t>
  </si>
  <si>
    <t>I42101070000</t>
  </si>
  <si>
    <t>G50000000000</t>
  </si>
  <si>
    <t>G51000000000</t>
  </si>
  <si>
    <t>G51100000000</t>
  </si>
  <si>
    <t>G51101000000</t>
  </si>
  <si>
    <t>G51101010000</t>
  </si>
  <si>
    <t>G51101020000</t>
  </si>
  <si>
    <t>G51101030000</t>
  </si>
  <si>
    <t>G51101040000</t>
  </si>
  <si>
    <t>G51101050000</t>
  </si>
  <si>
    <t>G51101060000</t>
  </si>
  <si>
    <t>G51101070000</t>
  </si>
  <si>
    <t>G51101080000</t>
  </si>
  <si>
    <t>G51101090000</t>
  </si>
  <si>
    <t>G51101100000</t>
  </si>
  <si>
    <t>G51101110000</t>
  </si>
  <si>
    <t>G51101120000</t>
  </si>
  <si>
    <t>G51101130000</t>
  </si>
  <si>
    <t>G51102000000</t>
  </si>
  <si>
    <t>G51102010000</t>
  </si>
  <si>
    <t>G51102020000</t>
  </si>
  <si>
    <t>G51102030000</t>
  </si>
  <si>
    <t>G51102040000</t>
  </si>
  <si>
    <t>G51102050000</t>
  </si>
  <si>
    <t>G51102060000</t>
  </si>
  <si>
    <t>G51102070000</t>
  </si>
  <si>
    <t>G51102080000</t>
  </si>
  <si>
    <t>G51102090000</t>
  </si>
  <si>
    <t>G51102100000</t>
  </si>
  <si>
    <t>G51102110000</t>
  </si>
  <si>
    <t>G51102120000</t>
  </si>
  <si>
    <t>G51102130000</t>
  </si>
  <si>
    <t>G51102140000</t>
  </si>
  <si>
    <t>G51102150000</t>
  </si>
  <si>
    <t>G51102160000</t>
  </si>
  <si>
    <t>G51102170000</t>
  </si>
  <si>
    <t>G51102180000</t>
  </si>
  <si>
    <t>G51102190000</t>
  </si>
  <si>
    <t>G51102200000</t>
  </si>
  <si>
    <t>G51102210000</t>
  </si>
  <si>
    <t>G51102220000</t>
  </si>
  <si>
    <t>G51102230000</t>
  </si>
  <si>
    <t>G51102240000</t>
  </si>
  <si>
    <t>G51102250000</t>
  </si>
  <si>
    <t>G51102260000</t>
  </si>
  <si>
    <t>G51102270000</t>
  </si>
  <si>
    <t>G51102280000</t>
  </si>
  <si>
    <t>G51102290000</t>
  </si>
  <si>
    <t>G51200000000</t>
  </si>
  <si>
    <t>G51201000000</t>
  </si>
  <si>
    <t>G51201010000</t>
  </si>
  <si>
    <t>G51201020000</t>
  </si>
  <si>
    <t>G51201030000</t>
  </si>
  <si>
    <t>G51201040000</t>
  </si>
  <si>
    <t>G51201050000</t>
  </si>
  <si>
    <t>G51201060000</t>
  </si>
  <si>
    <t>G51201070000</t>
  </si>
  <si>
    <t>G51201080000</t>
  </si>
  <si>
    <t>G51201090000</t>
  </si>
  <si>
    <t>G51201100000</t>
  </si>
  <si>
    <t>G51201110000</t>
  </si>
  <si>
    <t>G51201120000</t>
  </si>
  <si>
    <t>G51201130000</t>
  </si>
  <si>
    <t>G51202000000</t>
  </si>
  <si>
    <t>G51202010000</t>
  </si>
  <si>
    <t>G51202020000</t>
  </si>
  <si>
    <t>G51202030000</t>
  </si>
  <si>
    <t>G51202040000</t>
  </si>
  <si>
    <t>G51202050000</t>
  </si>
  <si>
    <t>G51202060000</t>
  </si>
  <si>
    <t>G51202070000</t>
  </si>
  <si>
    <t>G51202080000</t>
  </si>
  <si>
    <t>G51202090000</t>
  </si>
  <si>
    <t>G51202100000</t>
  </si>
  <si>
    <t>G51202110000</t>
  </si>
  <si>
    <t>G51202120000</t>
  </si>
  <si>
    <t>G51202130000</t>
  </si>
  <si>
    <t>G51202140000</t>
  </si>
  <si>
    <t>G51202150000</t>
  </si>
  <si>
    <t>G51202160000</t>
  </si>
  <si>
    <t>G51202170000</t>
  </si>
  <si>
    <t>G51202180000</t>
  </si>
  <si>
    <t>G51202190000</t>
  </si>
  <si>
    <t>G51202200000</t>
  </si>
  <si>
    <t>G51202210000</t>
  </si>
  <si>
    <t>G51202220000</t>
  </si>
  <si>
    <t>G51202230000</t>
  </si>
  <si>
    <t>G51202240000</t>
  </si>
  <si>
    <t>G51202250000</t>
  </si>
  <si>
    <t>G51202260000</t>
  </si>
  <si>
    <t>G51202270000</t>
  </si>
  <si>
    <t>G51202280000</t>
  </si>
  <si>
    <t>G51202290000</t>
  </si>
  <si>
    <t>G51202300000</t>
  </si>
  <si>
    <t>G51203000000</t>
  </si>
  <si>
    <t>G51203010000</t>
  </si>
  <si>
    <t>G51203020000</t>
  </si>
  <si>
    <t>G51203030000</t>
  </si>
  <si>
    <t>G51203040000</t>
  </si>
  <si>
    <t>G51203050000</t>
  </si>
  <si>
    <t>G51203060000</t>
  </si>
  <si>
    <t>G51203070000</t>
  </si>
  <si>
    <t>G51203080000</t>
  </si>
  <si>
    <t>G51300000000</t>
  </si>
  <si>
    <t>G51301000000</t>
  </si>
  <si>
    <t>G51301010000</t>
  </si>
  <si>
    <t>G51301020000</t>
  </si>
  <si>
    <t>G51301030000</t>
  </si>
  <si>
    <t>G51301040000</t>
  </si>
  <si>
    <t>G51301050000</t>
  </si>
  <si>
    <t>G51301060000</t>
  </si>
  <si>
    <t>G52000000000</t>
  </si>
  <si>
    <t>G52100000000</t>
  </si>
  <si>
    <t>G52101000000</t>
  </si>
  <si>
    <t>G52101010000</t>
  </si>
  <si>
    <t>G52101020000</t>
  </si>
  <si>
    <t>G52101030000</t>
  </si>
  <si>
    <t>G52101040000</t>
  </si>
  <si>
    <t>G52101050000</t>
  </si>
  <si>
    <t>G52101060000</t>
  </si>
  <si>
    <t>G52101070000</t>
  </si>
  <si>
    <t>CUADRO DE RESULTADO</t>
  </si>
  <si>
    <t>EJERCICIO 2025</t>
  </si>
  <si>
    <t>INGRESOS</t>
  </si>
  <si>
    <t>INGRESOS OPERATIVOS</t>
  </si>
  <si>
    <t>Ingresos Operativos por Serv. Financieros</t>
  </si>
  <si>
    <t>Ingresos Operativos Actividad Ahorro y Cred</t>
  </si>
  <si>
    <t>Intereses Compensatorios sobre Prestamos</t>
  </si>
  <si>
    <t>Intereses Moratorios Cobrados</t>
  </si>
  <si>
    <t>Intereses Punitorios Cobrados</t>
  </si>
  <si>
    <t>Intereses Cobrados por Tarj. Créditos</t>
  </si>
  <si>
    <t>Comisiones Cobradas sobre Préstamos</t>
  </si>
  <si>
    <t>Intereses Cobrados s/ Dep. Vista</t>
  </si>
  <si>
    <t>Intereses Cobrados s/ Dep. a Plazo</t>
  </si>
  <si>
    <t>Intereses Cobrados s/ Inversiones</t>
  </si>
  <si>
    <t>Dividendos sobre Inversiones</t>
  </si>
  <si>
    <t>Cuotas de Ingreso no retornables</t>
  </si>
  <si>
    <t>Créditos Liquidados por Incobrables Recuperados</t>
  </si>
  <si>
    <t>Plusvalía por Venta de Inversiones</t>
  </si>
  <si>
    <t>Rendimiento sobre Bienes Destinados a Venta</t>
  </si>
  <si>
    <t>Comisiones Cobradas sobre Tarjetas de Créditos</t>
  </si>
  <si>
    <t>Comisiones Cobradas Cajero Automático</t>
  </si>
  <si>
    <t>Emisión y Renovación Tarj. Débito y Crédito</t>
  </si>
  <si>
    <t>Desafectación de Previsiones</t>
  </si>
  <si>
    <t>Ingresos Operativos por Ventas</t>
  </si>
  <si>
    <t>Ingresos Operativos por Ventas a Socios</t>
  </si>
  <si>
    <t>Ventas Mercaderías</t>
  </si>
  <si>
    <t>Ventas Hospital</t>
  </si>
  <si>
    <t>Ventas Estancia</t>
  </si>
  <si>
    <t>Ventas Supermercado</t>
  </si>
  <si>
    <t>Ventas Estación de Servicios</t>
  </si>
  <si>
    <t>Ventas Productos Agropecuarios</t>
  </si>
  <si>
    <t>Servicios de Educación y Capacitación</t>
  </si>
  <si>
    <t>Ingresos por Servicios Básicos</t>
  </si>
  <si>
    <t>Ventas Productos Industrializados</t>
  </si>
  <si>
    <t>Servicios Protección a la Salud</t>
  </si>
  <si>
    <t>Otros Ingresos y Servicios</t>
  </si>
  <si>
    <t>Ingresos Operativos por Ventas a no Socios</t>
  </si>
  <si>
    <t>Otros ingresos y servicios</t>
  </si>
  <si>
    <t>Ventas a Entidades Públicas</t>
  </si>
  <si>
    <t>INGRESOS OPERATIVOS VARIOS</t>
  </si>
  <si>
    <t>Ingresos Operativos Entidades Integración Coop</t>
  </si>
  <si>
    <t>Cobro de Cuotas de sostenimiento</t>
  </si>
  <si>
    <t>Cobro Participación en Excedentes</t>
  </si>
  <si>
    <t>INGRESOS NO OPERATIVOS</t>
  </si>
  <si>
    <t>Ingresos Eventuales</t>
  </si>
  <si>
    <t>Ingresos Varios</t>
  </si>
  <si>
    <t>Diferencia de Cambio</t>
  </si>
  <si>
    <t>Utilidad en Venta de Activos Fijos</t>
  </si>
  <si>
    <t>Utilidad en Venta de Bienes Adjudicados</t>
  </si>
  <si>
    <t>Comisiones por Servicios de Cobranzas</t>
  </si>
  <si>
    <t>Alquileres Cobrados</t>
  </si>
  <si>
    <t>Ingresos Extraordinarios</t>
  </si>
  <si>
    <t>Otros Ingresos no Operativos</t>
  </si>
  <si>
    <t>EGRESOS</t>
  </si>
  <si>
    <t>COSTOS Y GASTOS OPERATIVOS</t>
  </si>
  <si>
    <t>Costos y Gastos Operativos Serv. Financieros</t>
  </si>
  <si>
    <t>Costos Operativos Actividad Ahorro y Cred</t>
  </si>
  <si>
    <t>Intereses Pagados a  Ahorristas</t>
  </si>
  <si>
    <t>Intereses Pagados a Otras Entidades</t>
  </si>
  <si>
    <t>Creditos Liquidados por Incobrables</t>
  </si>
  <si>
    <t>Previsiones sobre Préstamos Incobrables</t>
  </si>
  <si>
    <t>Prevision sobre Disponibilidades</t>
  </si>
  <si>
    <t>Prevision sobre Colocaciones</t>
  </si>
  <si>
    <t>Prevision sobre Inversiones</t>
  </si>
  <si>
    <t>Prevision sobre Bienes Adjudicados</t>
  </si>
  <si>
    <t>Prevision sobre Activos Restringidos</t>
  </si>
  <si>
    <t>Prevision sobre otros creditos</t>
  </si>
  <si>
    <t>Prevision sobre Diversos</t>
  </si>
  <si>
    <t>Sobrecosto en compra de Inversiones</t>
  </si>
  <si>
    <t>Costo Procesamiento Tarjetas Debito y Crèdito</t>
  </si>
  <si>
    <t>Gastos Administrativos por Act. Ahorro Cred.</t>
  </si>
  <si>
    <t>Sueldos Personal Administrativo y Otros</t>
  </si>
  <si>
    <t>Beneficios sociales</t>
  </si>
  <si>
    <t>Servicios Publicos</t>
  </si>
  <si>
    <t>Materiales, Utiles y Papeleria</t>
  </si>
  <si>
    <t>Depreciación del Ejercicio</t>
  </si>
  <si>
    <t>Amortizacion Cargos Diferidos</t>
  </si>
  <si>
    <t>Prevision para Creditos Diversos</t>
  </si>
  <si>
    <t>Honorarios Profesionales</t>
  </si>
  <si>
    <t>Servicios de Terceros</t>
  </si>
  <si>
    <t>Reparacion y Mantenimiento</t>
  </si>
  <si>
    <t>Procesamiento de Datos</t>
  </si>
  <si>
    <t>Seguros</t>
  </si>
  <si>
    <t>Alquileres Pagados</t>
  </si>
  <si>
    <t>Impuestos y Tasas</t>
  </si>
  <si>
    <t>Gastos Sucursales y Agencias</t>
  </si>
  <si>
    <t>Gastos Organización y Constitucion</t>
  </si>
  <si>
    <t>Gastos de Reorganizacion</t>
  </si>
  <si>
    <t>Patentes y Software Informàtico</t>
  </si>
  <si>
    <t>Plusvalia en Inversiones</t>
  </si>
  <si>
    <t>Amortizacion Acumulada</t>
  </si>
  <si>
    <t>Leasing Operativo</t>
  </si>
  <si>
    <t>Descuentos Otorgados</t>
  </si>
  <si>
    <t>Comisiones y Bonificaciones Pagadas</t>
  </si>
  <si>
    <t>Gastos de Movilidad y Transporte</t>
  </si>
  <si>
    <t>Gastos de Viajes</t>
  </si>
  <si>
    <t>Combustibles y Lubricantes</t>
  </si>
  <si>
    <t>Capacitaciòn</t>
  </si>
  <si>
    <t>Costos y Gastos Operativos por Ventas</t>
  </si>
  <si>
    <t>Costos Operativos por Ventas</t>
  </si>
  <si>
    <t>Costo de Venta de Mercaderìas</t>
  </si>
  <si>
    <t>Costo de Venta Hospital</t>
  </si>
  <si>
    <t>Costo de Venta Estancia</t>
  </si>
  <si>
    <t>Costo de Venta Supermercado</t>
  </si>
  <si>
    <t>Costo de Venta Estaciòn de Servicio</t>
  </si>
  <si>
    <t>Costo de Venta Productos Agropecuarios</t>
  </si>
  <si>
    <t>Costo Servicio Educacion y Capacitaciòn</t>
  </si>
  <si>
    <t>Costo de Servicios Basicos</t>
  </si>
  <si>
    <t>Costo de Venta de Productos Industrializados</t>
  </si>
  <si>
    <t>Costo de Venta Servicios Protecciòn a la Salud</t>
  </si>
  <si>
    <t>Costo Otros Servicios</t>
  </si>
  <si>
    <t>Previsiòn por Mermas y Deterioro</t>
  </si>
  <si>
    <t>Previsiones por Incobrables s/ Otros Crèditos</t>
  </si>
  <si>
    <t>Gastos Administrativos por Ventas</t>
  </si>
  <si>
    <t>Sueldos</t>
  </si>
  <si>
    <t>Depreciaciòn del Ejercicio</t>
  </si>
  <si>
    <t>Gastos Intangibles</t>
  </si>
  <si>
    <t>Gastos Administrativos de Estancia</t>
  </si>
  <si>
    <t>Otros Egresos Operativos</t>
  </si>
  <si>
    <t>Gastos de Alta Direcciòn</t>
  </si>
  <si>
    <t>Dietas</t>
  </si>
  <si>
    <t>Gastos de Sesion</t>
  </si>
  <si>
    <t>Gastos de Capacitaciòn Directivos</t>
  </si>
  <si>
    <t>Gastos de Asambleas</t>
  </si>
  <si>
    <t>Publicaciones y convocatorias</t>
  </si>
  <si>
    <t>COSTOS Y GASTOS NO OPERATIVOS</t>
  </si>
  <si>
    <t>EGRESOS NO OPERATIVOS</t>
  </si>
  <si>
    <t>Egresos Varios</t>
  </si>
  <si>
    <t>Pérdidas por Siniestros</t>
  </si>
  <si>
    <t>Pèrdidas por Robos</t>
  </si>
  <si>
    <t>Pérdidas en Venta de Activos Fijos</t>
  </si>
  <si>
    <t>Pérdida en Venta de Bienes Adjudicados</t>
  </si>
  <si>
    <t>Egresos Extraordinarios</t>
  </si>
  <si>
    <t>Otros Egresos no Operativos</t>
  </si>
  <si>
    <t>EXCEDENTES Y PERDIDAS</t>
  </si>
  <si>
    <t>Del Ejercicio</t>
  </si>
  <si>
    <t xml:space="preserve">Excedentes o pérdidas </t>
  </si>
  <si>
    <t>Excedentes o pérdidas ahorro y crédito</t>
  </si>
  <si>
    <t>Excedentes o pérdidas por ventas</t>
  </si>
  <si>
    <t>Excedente o pérdida operativa</t>
  </si>
  <si>
    <t>Excedentes  o pérdidas Especiales</t>
  </si>
  <si>
    <t>Excedente o pérdida final</t>
  </si>
  <si>
    <t>CUADRATURA 2</t>
  </si>
  <si>
    <t>Tipo de Saldo: Acumulado.</t>
  </si>
  <si>
    <t>Ejecutado</t>
  </si>
  <si>
    <t>Presupuestado</t>
  </si>
  <si>
    <t>Diferencia</t>
  </si>
  <si>
    <t>Variación %</t>
  </si>
  <si>
    <t>Pèrdidas por Siniestros</t>
  </si>
  <si>
    <t>Pèrdida en Venta de Bienes Adjudicados</t>
  </si>
  <si>
    <t>CUENTA DE ORDEN</t>
  </si>
  <si>
    <t>CUENTAS DE ORDEN DEUDORAS</t>
  </si>
  <si>
    <t>Deudores por Avales</t>
  </si>
  <si>
    <t>Garantías Recibidas en Respaldo de Créditos</t>
  </si>
  <si>
    <t>Comodities Recibidos para Fijación de Precios</t>
  </si>
  <si>
    <t>Préstamo Liquidados por Incobrables</t>
  </si>
  <si>
    <t>Intereses sobre Préstamos de Dudosa Recuperación</t>
  </si>
  <si>
    <t>Polizas Constituidas</t>
  </si>
  <si>
    <t>Bienes Adjudicados</t>
  </si>
  <si>
    <t>Contratos en Arrendamiento Financiero</t>
  </si>
  <si>
    <t>Mercaderías Recibidas en Consignación</t>
  </si>
  <si>
    <t>CUENTAS DE ORDEN DEUDORAS PER CONTRA</t>
  </si>
  <si>
    <t>Avales por Deudorias</t>
  </si>
  <si>
    <t>Respaldo de Creditos por Garantias Recibidos</t>
  </si>
  <si>
    <t>Comodities para Fijacion de Precios Recibidos</t>
  </si>
  <si>
    <t>Liquidacion de prestamos por Incobrables</t>
  </si>
  <si>
    <t>Prestamos Judicializados</t>
  </si>
  <si>
    <t>Intereses de dudosa recuperacion por prestamos Concedidos</t>
  </si>
  <si>
    <t>Refinanciaciones de Prestamos</t>
  </si>
  <si>
    <t>Constituciones de Polizas</t>
  </si>
  <si>
    <t>Adjudicaciones de Bienes</t>
  </si>
  <si>
    <t>Arrendamientos Financieros Sobre Contratos</t>
  </si>
  <si>
    <t>Acreedores por Mercaderias recibidas en Consignacion</t>
  </si>
  <si>
    <t>CUENTAS DE ORDEN ACREEDORAS</t>
  </si>
  <si>
    <t>CUENTAS DE ORDEN ACREEDORAS PER CONTRA</t>
  </si>
  <si>
    <t>Demandas Legales</t>
  </si>
  <si>
    <t>Aportes Compensatorios de Socios Retiras y Exc</t>
  </si>
  <si>
    <t xml:space="preserve">CUENTAS DE ORDEN ACREEDORAS </t>
  </si>
  <si>
    <t xml:space="preserve">CUENTAS DE ORDEN ACREEDORAS  </t>
  </si>
  <si>
    <t>Defensas Legales</t>
  </si>
  <si>
    <t>Aplicación de aportes a Compensac. Retiros y Exc</t>
  </si>
  <si>
    <t>INDICADORES FINANCIEROS PARA DEMÁS TIPOS DE COOPERATIVAS</t>
  </si>
  <si>
    <t>Indicador</t>
  </si>
  <si>
    <t>Descripción</t>
  </si>
  <si>
    <t>R1 -</t>
  </si>
  <si>
    <t>Suficiencia de Previsiones para Cartera de Crédito</t>
  </si>
  <si>
    <t>R2 -</t>
  </si>
  <si>
    <t>Índice de morosidad</t>
  </si>
  <si>
    <t>R3 -</t>
  </si>
  <si>
    <t>Razón de Respaldo de Corto Plazo</t>
  </si>
  <si>
    <t>R4 -</t>
  </si>
  <si>
    <t>Prueba Ácida</t>
  </si>
  <si>
    <t>R5 -</t>
  </si>
  <si>
    <t>Cobertura de Captaciones</t>
  </si>
  <si>
    <t>R6 -</t>
  </si>
  <si>
    <t>Índice de Activos Improductivos</t>
  </si>
  <si>
    <t>R7 -</t>
  </si>
  <si>
    <t>Razón de Deuda</t>
  </si>
  <si>
    <t xml:space="preserve">R8 - </t>
  </si>
  <si>
    <t>Índice de Solvencia Patrimonial</t>
  </si>
  <si>
    <t xml:space="preserve">R9 - </t>
  </si>
  <si>
    <t>Apalancamiento</t>
  </si>
  <si>
    <t xml:space="preserve">R10 - </t>
  </si>
  <si>
    <t>Margen Bruto</t>
  </si>
  <si>
    <t>R11 -</t>
  </si>
  <si>
    <t>Margen Neto</t>
  </si>
  <si>
    <t>R12 -</t>
  </si>
  <si>
    <t>Rendimiento del Activo</t>
  </si>
  <si>
    <t>R13 -</t>
  </si>
  <si>
    <t>Rendimiento del Capital</t>
  </si>
  <si>
    <t>R14 -</t>
  </si>
  <si>
    <t>Índice de Gastos</t>
  </si>
  <si>
    <t>R15 -</t>
  </si>
  <si>
    <t>Cobertura de Gastos</t>
  </si>
  <si>
    <t>R16 -</t>
  </si>
  <si>
    <t>Suficiencia de Previsiones para Depósitos a la Vista</t>
  </si>
  <si>
    <t>R17 -</t>
  </si>
  <si>
    <t>Suficiencia de Previsiones para Depósitos a Plazos</t>
  </si>
  <si>
    <t>R18 -</t>
  </si>
  <si>
    <t>Suficiencia de Previsiones para Bienes Adjudicados o Recibidos en Dación de Pagos</t>
  </si>
  <si>
    <t>R19 -</t>
  </si>
  <si>
    <t>Suficiencia de Previsiones para Otros Activos de Riesgo</t>
  </si>
  <si>
    <t>R20 -</t>
  </si>
  <si>
    <t>Concentración de Depósitos en Entidades Financieras</t>
  </si>
  <si>
    <t>R21 -</t>
  </si>
  <si>
    <t>Límite de Créditos por socio</t>
  </si>
  <si>
    <t>R22 -</t>
  </si>
  <si>
    <t>Límite de captaciones por socio</t>
  </si>
  <si>
    <t>Datos sobre socios en la Cooperativa</t>
  </si>
  <si>
    <t>Ejercicio 
 2024</t>
  </si>
  <si>
    <t>Ejercicio 
 2025</t>
  </si>
  <si>
    <t>Socios al inicio del ejercicio</t>
  </si>
  <si>
    <t>Socios admitidos durante el ejercicio</t>
  </si>
  <si>
    <t>Socios fallecidos durante el ejercicio</t>
  </si>
  <si>
    <t>Socios expulsados durante el ejercicio</t>
  </si>
  <si>
    <t>Socios excluidos durante el ejercicio</t>
  </si>
  <si>
    <t>Socios renunciantes durante el ejercicio</t>
  </si>
  <si>
    <t>Socios al cierre del ejercicio</t>
  </si>
  <si>
    <t>SEGÚN INCOOP</t>
  </si>
  <si>
    <t>Máximo, hasta 2 puntos porcentuales más. del promedio de morosidad publicado por el INCOOP, al cierre del ejercicio anterior.</t>
  </si>
  <si>
    <t>Mayor a 1</t>
  </si>
  <si>
    <t>Mayor a 0,5%</t>
  </si>
  <si>
    <t>REFERENCIAL</t>
  </si>
  <si>
    <t>Para todas las Cooperativas 2%.</t>
  </si>
  <si>
    <t>Máximo 90%</t>
  </si>
  <si>
    <t>Cooperativas Tipo"А" mínimo 10%,</t>
  </si>
  <si>
    <t>Máximo 9</t>
  </si>
  <si>
    <t>Mínimo Inflación anual</t>
  </si>
  <si>
    <t>Positivo</t>
  </si>
  <si>
    <t>Mínimo 2%</t>
  </si>
  <si>
    <t>Menor a 80%</t>
  </si>
  <si>
    <t>Mayor a 100%</t>
  </si>
  <si>
    <t xml:space="preserve"> </t>
  </si>
  <si>
    <t>EJERCICIO 12/2025</t>
  </si>
  <si>
    <t>Fecha: 31/12/2025</t>
  </si>
  <si>
    <t>EJECUCIÓN PRESUPUESTARIA AL 31/12/2025</t>
  </si>
  <si>
    <t>COOPERATIVA</t>
  </si>
  <si>
    <t>DICIEMBRE /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</si>
</sst>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_ * #,##0.00_ ;_ * \-#,##0.00_ ;_ * &quot;-&quot;_ ;_ @_ "/>
  </numFmts>
  <fonts count="4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  <font>
      <b/>
      <i/>
      <sz val="12"/>
      <color indexed="8"/>
      <name val="Times New Roman"/>
      <family val="1"/>
    </font>
    <font>
      <sz val="12"/>
      <color theme="1"/>
      <name val="Tahoma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6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16"/>
      <name val="Arial"/>
      <family val="2"/>
    </font>
    <font>
      <b/>
      <sz val="10"/>
      <color theme="1"/>
      <name val="Arial"/>
      <family val="2"/>
    </font>
    <font>
      <b/>
      <sz val="20"/>
      <color rgb="FFFFFF00"/>
      <name val="Calibri"/>
      <family val="2"/>
      <scheme val="minor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b/>
      <sz val="16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0"/>
      <name val="Arial"/>
      <family val="2"/>
    </font>
    <font>
      <sz val="8"/>
      <color rgb="FF000000"/>
      <name val="Courier New"/>
      <family val="3"/>
    </font>
    <font>
      <u/>
      <sz val="6"/>
      <color rgb="FF000000"/>
      <name val="Courier New"/>
      <family val="3"/>
    </font>
    <font>
      <b/>
      <sz val="6"/>
      <color rgb="FF000000"/>
      <name val="Courier New"/>
      <family val="3"/>
    </font>
    <font>
      <sz val="6"/>
      <color rgb="FF000000"/>
      <name val="Arial"/>
      <family val="2"/>
    </font>
    <font>
      <sz val="6"/>
      <color rgb="FF000000"/>
      <name val="Courier New"/>
      <family val="3"/>
    </font>
    <font>
      <b/>
      <u/>
      <sz val="6"/>
      <color rgb="FF000000"/>
      <name val="Courier New"/>
      <family val="3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theme="0"/>
      </patternFill>
    </fill>
    <fill>
      <patternFill patternType="solid">
        <fgColor rgb="FFC6E0B4"/>
        <bgColor rgb="FFFFFFFF"/>
      </patternFill>
    </fill>
    <fill>
      <patternFill patternType="solid">
        <fgColor rgb="FFFFFFFF"/>
        <bgColor rgb="FFFFFFFF"/>
      </patternFill>
    </fill>
  </fills>
  <borders count="135">
    <border>
      <left/>
      <right/>
      <top/>
      <bottom/>
      <diagonal/>
    </border>
    <border>
      <left style="thin">
        <color auto="1"/>
      </left>
      <right style="dashDot">
        <color auto="1"/>
      </right>
      <top style="dotted">
        <color auto="1"/>
      </top>
      <bottom style="dotted">
        <color auto="1"/>
      </bottom>
      <diagonal/>
    </border>
    <border>
      <left style="dashDot">
        <color auto="1"/>
      </left>
      <right style="dashDot">
        <color auto="1"/>
      </right>
      <top style="dotted">
        <color auto="1"/>
      </top>
      <bottom style="dotted">
        <color auto="1"/>
      </bottom>
      <diagonal/>
    </border>
    <border>
      <left style="dashDot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ashDot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ashDot">
        <color auto="1"/>
      </left>
      <right style="dashDot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ashDot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ashDotDot">
        <color auto="1"/>
      </right>
      <top style="hair">
        <color auto="1"/>
      </top>
      <bottom style="hair">
        <color auto="1"/>
      </bottom>
      <diagonal/>
    </border>
    <border>
      <left style="dashDotDot">
        <color auto="1"/>
      </left>
      <right style="dashDotDot">
        <color auto="1"/>
      </right>
      <top style="hair">
        <color auto="1"/>
      </top>
      <bottom style="hair">
        <color auto="1"/>
      </bottom>
      <diagonal/>
    </border>
    <border>
      <left style="dashDotDot">
        <color auto="1"/>
      </left>
      <right style="dashDotDot">
        <color auto="1"/>
      </right>
      <top style="hair">
        <color auto="1"/>
      </top>
      <bottom style="thin">
        <color auto="1"/>
      </bottom>
      <diagonal/>
    </border>
    <border>
      <left style="dashDotDot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ashDotDot">
        <color auto="1"/>
      </right>
      <top style="hair">
        <color auto="1"/>
      </top>
      <bottom style="thin">
        <color auto="1"/>
      </bottom>
      <diagonal/>
    </border>
    <border>
      <left/>
      <right style="dashDot">
        <color auto="1"/>
      </right>
      <top style="dotted">
        <color auto="1"/>
      </top>
      <bottom style="dotted">
        <color auto="1"/>
      </bottom>
      <diagonal/>
    </border>
    <border>
      <left/>
      <right style="dashDot">
        <color auto="1"/>
      </right>
      <top style="dotted">
        <color auto="1"/>
      </top>
      <bottom style="thin">
        <color auto="1"/>
      </bottom>
      <diagonal/>
    </border>
    <border>
      <left style="dashDot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dashDotDot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ashDotDot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ashDotDot">
        <color rgb="FF00B050"/>
      </left>
      <right style="double">
        <color rgb="FF00B050"/>
      </right>
      <top style="double">
        <color rgb="FF00B050"/>
      </top>
      <bottom style="hair">
        <color rgb="FF00B050"/>
      </bottom>
      <diagonal/>
    </border>
    <border>
      <left style="thin">
        <color auto="1"/>
      </left>
      <right style="dashDotDot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ashDotDot">
        <color auto="1"/>
      </right>
      <top style="dotted">
        <color auto="1"/>
      </top>
      <bottom style="thin">
        <color auto="1"/>
      </bottom>
      <diagonal/>
    </border>
    <border>
      <left style="dashDot">
        <color rgb="FF00B050"/>
      </left>
      <right style="dashDot">
        <color rgb="FF00B050"/>
      </right>
      <top style="hair">
        <color rgb="FF00B050"/>
      </top>
      <bottom style="hair">
        <color rgb="FF00B050"/>
      </bottom>
      <diagonal/>
    </border>
    <border>
      <left style="dashDot">
        <color rgb="FF00B050"/>
      </left>
      <right style="double">
        <color rgb="FF00B050"/>
      </right>
      <top style="hair">
        <color rgb="FF00B050"/>
      </top>
      <bottom style="hair">
        <color rgb="FF00B050"/>
      </bottom>
      <diagonal/>
    </border>
    <border>
      <left style="double">
        <color rgb="FF00B050"/>
      </left>
      <right style="dashDot">
        <color rgb="FF00B050"/>
      </right>
      <top style="hair">
        <color rgb="FF00B050"/>
      </top>
      <bottom style="hair">
        <color rgb="FF00B050"/>
      </bottom>
      <diagonal/>
    </border>
    <border>
      <left style="double">
        <color rgb="FF00B050"/>
      </left>
      <right style="dashDot">
        <color rgb="FF00B050"/>
      </right>
      <top style="hair">
        <color rgb="FF00B050"/>
      </top>
      <bottom style="double">
        <color rgb="FF00B050"/>
      </bottom>
      <diagonal/>
    </border>
    <border>
      <left style="dashDot">
        <color rgb="FF00B050"/>
      </left>
      <right style="dashDot">
        <color rgb="FF00B050"/>
      </right>
      <top style="hair">
        <color rgb="FF00B050"/>
      </top>
      <bottom style="double">
        <color rgb="FF00B050"/>
      </bottom>
      <diagonal/>
    </border>
    <border>
      <left style="dashDot">
        <color rgb="FF00B050"/>
      </left>
      <right/>
      <top style="hair">
        <color rgb="FF00B050"/>
      </top>
      <bottom style="hair">
        <color rgb="FF00B050"/>
      </bottom>
      <diagonal/>
    </border>
    <border>
      <left style="dashDot">
        <color rgb="FF00B050"/>
      </left>
      <right/>
      <top style="hair">
        <color rgb="FF00B050"/>
      </top>
      <bottom style="double">
        <color rgb="FF00B050"/>
      </bottom>
      <diagonal/>
    </border>
    <border>
      <left style="double">
        <color auto="1"/>
      </left>
      <right style="dashDotDot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dashDotDot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dashDotDot">
        <color auto="1"/>
      </right>
      <top style="hair">
        <color auto="1"/>
      </top>
      <bottom style="thin">
        <color auto="1"/>
      </bottom>
      <diagonal/>
    </border>
    <border>
      <left style="dashDotDot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dashDot">
        <color auto="1"/>
      </right>
      <top style="dotted">
        <color auto="1"/>
      </top>
      <bottom style="dotted">
        <color auto="1"/>
      </bottom>
      <diagonal/>
    </border>
    <border>
      <left style="dashDot">
        <color auto="1"/>
      </left>
      <right style="dashDot">
        <color auto="1"/>
      </right>
      <top style="dotted">
        <color auto="1"/>
      </top>
      <bottom style="double">
        <color auto="1"/>
      </bottom>
      <diagonal/>
    </border>
    <border>
      <left style="dashDot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double">
        <color auto="1"/>
      </right>
      <top style="dotted">
        <color auto="1"/>
      </top>
      <bottom style="dotted">
        <color auto="1"/>
      </bottom>
      <diagonal/>
    </border>
    <border>
      <left/>
      <right style="double">
        <color auto="1"/>
      </right>
      <top style="dotted">
        <color auto="1"/>
      </top>
      <bottom style="double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dashDotDot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ashDot">
        <color auto="1"/>
      </left>
      <right/>
      <top style="dotted">
        <color auto="1"/>
      </top>
      <bottom style="dotted">
        <color auto="1"/>
      </bottom>
      <diagonal/>
    </border>
    <border>
      <left style="dashDot">
        <color rgb="FF00B050"/>
      </left>
      <right style="double">
        <color rgb="FF00B050"/>
      </right>
      <top style="hair">
        <color rgb="FF00B050"/>
      </top>
      <bottom style="double">
        <color rgb="FF00B050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rgb="FF00B050"/>
      </left>
      <right style="dashDotDot">
        <color rgb="FF00B050"/>
      </right>
      <top style="hair">
        <color rgb="FF00B050"/>
      </top>
      <bottom style="hair">
        <color rgb="FF00B050"/>
      </bottom>
      <diagonal/>
    </border>
    <border>
      <left style="dashDotDot">
        <color rgb="FF00B050"/>
      </left>
      <right style="dashDotDot">
        <color rgb="FF00B050"/>
      </right>
      <top style="hair">
        <color rgb="FF00B050"/>
      </top>
      <bottom style="hair">
        <color rgb="FF00B050"/>
      </bottom>
      <diagonal/>
    </border>
    <border>
      <left style="dashDotDot">
        <color rgb="FF00B050"/>
      </left>
      <right style="double">
        <color rgb="FF00B050"/>
      </right>
      <top style="hair">
        <color rgb="FF00B050"/>
      </top>
      <bottom style="hair">
        <color rgb="FF00B050"/>
      </bottom>
      <diagonal/>
    </border>
    <border>
      <left style="double">
        <color rgb="FF00B050"/>
      </left>
      <right style="dashDotDot">
        <color rgb="FF00B050"/>
      </right>
      <top style="hair">
        <color rgb="FF00B050"/>
      </top>
      <bottom style="double">
        <color rgb="FF00B050"/>
      </bottom>
      <diagonal/>
    </border>
    <border>
      <left style="dashDotDot">
        <color rgb="FF00B050"/>
      </left>
      <right style="dashDotDot">
        <color rgb="FF00B050"/>
      </right>
      <top style="hair">
        <color rgb="FF00B050"/>
      </top>
      <bottom style="double">
        <color rgb="FF00B050"/>
      </bottom>
      <diagonal/>
    </border>
    <border>
      <left style="double">
        <color rgb="FF00B050"/>
      </left>
      <right/>
      <top style="hair">
        <color rgb="FF00B050"/>
      </top>
      <bottom style="hair">
        <color rgb="FF00B050"/>
      </bottom>
      <diagonal/>
    </border>
    <border>
      <left/>
      <right/>
      <top style="hair">
        <color rgb="FF00B050"/>
      </top>
      <bottom style="hair">
        <color rgb="FF00B050"/>
      </bottom>
      <diagonal/>
    </border>
    <border>
      <left/>
      <right style="double">
        <color rgb="FF00B050"/>
      </right>
      <top style="hair">
        <color rgb="FF00B050"/>
      </top>
      <bottom style="hair">
        <color rgb="FF00B050"/>
      </bottom>
      <diagonal/>
    </border>
    <border>
      <left style="dashDot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dashDot">
        <color auto="1"/>
      </left>
      <right style="double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dashDot">
        <color auto="1"/>
      </right>
      <top style="dotted">
        <color auto="1"/>
      </top>
      <bottom style="double">
        <color auto="1"/>
      </bottom>
      <diagonal/>
    </border>
    <border>
      <left style="dashDot">
        <color auto="1"/>
      </left>
      <right/>
      <top style="dotted">
        <color auto="1"/>
      </top>
      <bottom style="thin">
        <color auto="1"/>
      </bottom>
      <diagonal/>
    </border>
    <border>
      <left style="dashDotDot">
        <color auto="1"/>
      </left>
      <right/>
      <top style="hair">
        <color auto="1"/>
      </top>
      <bottom style="hair">
        <color auto="1"/>
      </bottom>
      <diagonal/>
    </border>
    <border>
      <left style="dashDotDot">
        <color auto="1"/>
      </left>
      <right/>
      <top style="hair">
        <color auto="1"/>
      </top>
      <bottom style="thin">
        <color auto="1"/>
      </bottom>
      <diagonal/>
    </border>
    <border>
      <left style="dashDotDot">
        <color auto="1"/>
      </left>
      <right style="dashDotDot">
        <color auto="1"/>
      </right>
      <top style="hair">
        <color auto="1"/>
      </top>
      <bottom/>
      <diagonal/>
    </border>
    <border>
      <left style="dashDotDot">
        <color auto="1"/>
      </left>
      <right style="thin">
        <color auto="1"/>
      </right>
      <top style="hair">
        <color auto="1"/>
      </top>
      <bottom/>
      <diagonal/>
    </border>
    <border>
      <left style="dashDotDot">
        <color rgb="FF00B050"/>
      </left>
      <right style="dashDotDot">
        <color rgb="FF00B050"/>
      </right>
      <top style="hair">
        <color rgb="FF00B050"/>
      </top>
      <bottom/>
      <diagonal/>
    </border>
    <border>
      <left style="dashDotDot">
        <color rgb="FF00B050"/>
      </left>
      <right style="double">
        <color rgb="FF00B050"/>
      </right>
      <top style="hair">
        <color rgb="FF00B050"/>
      </top>
      <bottom/>
      <diagonal/>
    </border>
    <border>
      <left style="dashDotDot">
        <color rgb="FF00B050"/>
      </left>
      <right/>
      <top style="hair">
        <color rgb="FF00B050"/>
      </top>
      <bottom style="hair">
        <color rgb="FF00B050"/>
      </bottom>
      <diagonal/>
    </border>
    <border>
      <left style="dashDotDot">
        <color rgb="FF00B050"/>
      </left>
      <right style="double">
        <color rgb="FF00B050"/>
      </right>
      <top style="hair">
        <color rgb="FF00B050"/>
      </top>
      <bottom style="double">
        <color rgb="FF00B050"/>
      </bottom>
      <diagonal/>
    </border>
    <border>
      <left style="dashDotDot">
        <color rgb="FF00B050"/>
      </left>
      <right/>
      <top style="hair">
        <color rgb="FF00B050"/>
      </top>
      <bottom/>
      <diagonal/>
    </border>
    <border>
      <left style="double">
        <color theme="9" tint="-0.24991607409894101"/>
      </left>
      <right style="dashDot">
        <color theme="9" tint="-0.24991607409894101"/>
      </right>
      <top style="hair">
        <color theme="9" tint="-0.24991607409894101"/>
      </top>
      <bottom style="hair">
        <color theme="9" tint="-0.24991607409894101"/>
      </bottom>
      <diagonal/>
    </border>
    <border>
      <left style="dashDot">
        <color theme="9" tint="-0.24991607409894101"/>
      </left>
      <right style="dashDot">
        <color theme="9" tint="-0.24991607409894101"/>
      </right>
      <top style="hair">
        <color theme="9" tint="-0.24991607409894101"/>
      </top>
      <bottom style="hair">
        <color theme="9" tint="-0.24991607409894101"/>
      </bottom>
      <diagonal/>
    </border>
    <border>
      <left style="dashDot">
        <color theme="9" tint="-0.24991607409894101"/>
      </left>
      <right style="double">
        <color theme="9" tint="-0.24991607409894101"/>
      </right>
      <top style="hair">
        <color theme="9" tint="-0.24991607409894101"/>
      </top>
      <bottom style="hair">
        <color theme="9" tint="-0.24991607409894101"/>
      </bottom>
      <diagonal/>
    </border>
    <border>
      <left style="double">
        <color theme="9" tint="-0.24991607409894101"/>
      </left>
      <right style="dashDot">
        <color theme="9" tint="-0.24991607409894101"/>
      </right>
      <top style="hair">
        <color theme="9" tint="-0.24991607409894101"/>
      </top>
      <bottom style="double">
        <color theme="9" tint="-0.24991607409894101"/>
      </bottom>
      <diagonal/>
    </border>
    <border>
      <left style="dashDot">
        <color theme="9" tint="-0.24991607409894101"/>
      </left>
      <right style="double">
        <color theme="9" tint="-0.24991607409894101"/>
      </right>
      <top style="hair">
        <color theme="9" tint="-0.24991607409894101"/>
      </top>
      <bottom style="double">
        <color theme="9" tint="-0.24991607409894101"/>
      </bottom>
      <diagonal/>
    </border>
    <border>
      <left style="double">
        <color rgb="FF236B23"/>
      </left>
      <right/>
      <top style="double">
        <color rgb="FF236B23"/>
      </top>
      <bottom style="double">
        <color rgb="FF236B23"/>
      </bottom>
      <diagonal/>
    </border>
    <border>
      <left/>
      <right/>
      <top style="double">
        <color rgb="FF236B23"/>
      </top>
      <bottom style="double">
        <color rgb="FF236B23"/>
      </bottom>
      <diagonal/>
    </border>
    <border>
      <left/>
      <right style="double">
        <color rgb="FF236B23"/>
      </right>
      <top style="double">
        <color rgb="FF236B23"/>
      </top>
      <bottom style="double">
        <color rgb="FF236B23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double">
        <color theme="9" tint="-0.24991607409894101"/>
      </right>
      <top style="double">
        <color theme="9" tint="-0.24991607409894101"/>
      </top>
      <bottom style="double">
        <color theme="9" tint="-0.2499160740989410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dashDot">
        <color auto="1"/>
      </right>
      <top style="double">
        <color auto="1"/>
      </top>
      <bottom style="dotted">
        <color auto="1"/>
      </bottom>
      <diagonal/>
    </border>
    <border>
      <left style="dashDot">
        <color auto="1"/>
      </left>
      <right style="double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dashDot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dashDot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double">
        <color auto="1"/>
      </left>
      <right/>
      <top style="dotted">
        <color auto="1"/>
      </top>
      <bottom style="double">
        <color auto="1"/>
      </bottom>
      <diagonal/>
    </border>
    <border>
      <left/>
      <right/>
      <top style="dotted">
        <color auto="1"/>
      </top>
      <bottom style="double">
        <color auto="1"/>
      </bottom>
      <diagonal/>
    </border>
    <border>
      <left/>
      <right style="dashDot">
        <color auto="1"/>
      </right>
      <top style="dotted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dashDot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ashDotDot">
        <color auto="1"/>
      </right>
      <top style="thin">
        <color auto="1"/>
      </top>
      <bottom style="dotted">
        <color auto="1"/>
      </bottom>
      <diagonal/>
    </border>
    <border>
      <left style="dashDotDot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dashDotDot">
        <color auto="1"/>
      </right>
      <top style="thin">
        <color auto="1"/>
      </top>
      <bottom style="hair">
        <color auto="1"/>
      </bottom>
      <diagonal/>
    </border>
    <border>
      <left style="double">
        <color rgb="FF00B050"/>
      </left>
      <right/>
      <top style="double">
        <color rgb="FF00B050"/>
      </top>
      <bottom style="hair">
        <color rgb="FF00B050"/>
      </bottom>
      <diagonal/>
    </border>
    <border>
      <left/>
      <right/>
      <top style="double">
        <color rgb="FF00B050"/>
      </top>
      <bottom style="hair">
        <color rgb="FF00B050"/>
      </bottom>
      <diagonal/>
    </border>
    <border>
      <left/>
      <right style="dashDotDot">
        <color rgb="FF00B050"/>
      </right>
      <top style="double">
        <color rgb="FF00B050"/>
      </top>
      <bottom style="hair">
        <color rgb="FF00B050"/>
      </bottom>
      <diagonal/>
    </border>
    <border>
      <left/>
      <right style="double">
        <color rgb="FF00B050"/>
      </right>
      <top style="double">
        <color rgb="FF00B050"/>
      </top>
      <bottom style="hair">
        <color rgb="FF00B050"/>
      </bottom>
      <diagonal/>
    </border>
    <border>
      <left/>
      <right style="dashDot">
        <color rgb="FF00B050"/>
      </right>
      <top style="hair">
        <color rgb="FF00B050"/>
      </top>
      <bottom style="hair">
        <color rgb="FF00B050"/>
      </bottom>
      <diagonal/>
    </border>
    <border>
      <left style="thin">
        <color auto="1"/>
      </left>
      <right style="dashDot">
        <color auto="1"/>
      </right>
      <top style="thin">
        <color auto="1"/>
      </top>
      <bottom style="dotted">
        <color auto="1"/>
      </bottom>
      <diagonal/>
    </border>
    <border>
      <left style="dashDot">
        <color auto="1"/>
      </left>
      <right style="dashDot">
        <color auto="1"/>
      </right>
      <top style="thin">
        <color auto="1"/>
      </top>
      <bottom style="dotted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theme="9" tint="-0.24991607409894101"/>
      </left>
      <right/>
      <top style="double">
        <color theme="9" tint="-0.24991607409894101"/>
      </top>
      <bottom style="double">
        <color theme="9" tint="-0.24991607409894101"/>
      </bottom>
      <diagonal/>
    </border>
    <border>
      <left/>
      <right/>
      <top style="double">
        <color theme="9" tint="-0.24991607409894101"/>
      </top>
      <bottom style="double">
        <color theme="9" tint="-0.24991607409894101"/>
      </bottom>
      <diagonal/>
    </border>
    <border>
      <left style="thin">
        <color auto="1"/>
      </left>
      <right style="dashDotDot">
        <color auto="1"/>
      </right>
      <top style="thin">
        <color auto="1"/>
      </top>
      <bottom style="hair">
        <color auto="1"/>
      </bottom>
      <diagonal/>
    </border>
    <border>
      <left style="dashDotDot">
        <color auto="1"/>
      </left>
      <right style="dashDotDot">
        <color auto="1"/>
      </right>
      <top style="thin">
        <color auto="1"/>
      </top>
      <bottom style="hair">
        <color auto="1"/>
      </bottom>
      <diagonal/>
    </border>
    <border>
      <left style="double">
        <color theme="9" tint="-0.24991607409894101"/>
      </left>
      <right style="dashDot">
        <color theme="9" tint="-0.24991607409894101"/>
      </right>
      <top style="double">
        <color theme="9" tint="-0.24991607409894101"/>
      </top>
      <bottom style="hair">
        <color theme="9" tint="-0.24991607409894101"/>
      </bottom>
      <diagonal/>
    </border>
    <border>
      <left style="dashDot">
        <color theme="9" tint="-0.24991607409894101"/>
      </left>
      <right style="dashDot">
        <color theme="9" tint="-0.24991607409894101"/>
      </right>
      <top style="double">
        <color theme="9" tint="-0.24991607409894101"/>
      </top>
      <bottom style="hair">
        <color theme="9" tint="-0.24991607409894101"/>
      </bottom>
      <diagonal/>
    </border>
    <border>
      <left style="dashDot">
        <color theme="9" tint="-0.24991607409894101"/>
      </left>
      <right style="double">
        <color theme="9" tint="-0.24991607409894101"/>
      </right>
      <top style="double">
        <color theme="9" tint="-0.24991607409894101"/>
      </top>
      <bottom style="hair">
        <color theme="9" tint="-0.24991607409894101"/>
      </bottom>
      <diagonal/>
    </border>
  </borders>
  <cellStyleXfs count="24">
    <xf numFmtId="0" fontId="0" fillId="0" borderId="0"/>
    <xf numFmtId="41" fontId="1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3" fillId="0" borderId="0"/>
    <xf numFmtId="0" fontId="17" fillId="0" borderId="0"/>
    <xf numFmtId="0" fontId="37" fillId="0" borderId="0">
      <alignment horizontal="left" vertical="top"/>
    </xf>
    <xf numFmtId="0" fontId="37" fillId="0" borderId="0">
      <alignment horizontal="center" vertical="top"/>
    </xf>
    <xf numFmtId="0" fontId="37" fillId="0" borderId="0">
      <alignment horizontal="right" vertical="top"/>
    </xf>
    <xf numFmtId="0" fontId="37" fillId="0" borderId="0">
      <alignment horizontal="left" vertical="center"/>
    </xf>
    <xf numFmtId="0" fontId="37" fillId="0" borderId="0">
      <alignment horizontal="right" vertical="center"/>
    </xf>
    <xf numFmtId="0" fontId="38" fillId="0" borderId="0">
      <alignment horizontal="left" vertical="top"/>
    </xf>
    <xf numFmtId="0" fontId="38" fillId="0" borderId="0">
      <alignment horizontal="right" vertical="top"/>
    </xf>
    <xf numFmtId="0" fontId="39" fillId="0" borderId="0">
      <alignment horizontal="left" vertical="top"/>
    </xf>
    <xf numFmtId="0" fontId="39" fillId="0" borderId="0">
      <alignment horizontal="right" vertical="top"/>
    </xf>
    <xf numFmtId="0" fontId="39" fillId="0" borderId="0">
      <alignment horizontal="right" vertical="top"/>
    </xf>
    <xf numFmtId="0" fontId="40" fillId="0" borderId="0">
      <alignment horizontal="left" vertical="top"/>
    </xf>
    <xf numFmtId="0" fontId="41" fillId="0" borderId="0">
      <alignment horizontal="left" vertical="top"/>
    </xf>
    <xf numFmtId="0" fontId="41" fillId="0" borderId="0">
      <alignment horizontal="right" vertical="top"/>
    </xf>
    <xf numFmtId="0" fontId="41" fillId="0" borderId="0">
      <alignment horizontal="right" vertical="top"/>
    </xf>
    <xf numFmtId="0" fontId="42" fillId="0" borderId="0">
      <alignment horizontal="right" vertical="top"/>
    </xf>
    <xf numFmtId="0" fontId="42" fillId="0" borderId="0">
      <alignment horizontal="left" vertical="top"/>
    </xf>
    <xf numFmtId="0" fontId="41" fillId="0" borderId="0">
      <alignment horizontal="right" vertical="top"/>
    </xf>
    <xf numFmtId="0" fontId="37" fillId="0" borderId="0">
      <alignment horizontal="right" vertical="top"/>
    </xf>
    <xf numFmtId="0" fontId="37" fillId="0" borderId="0">
      <alignment horizontal="left" vertical="top"/>
    </xf>
  </cellStyleXfs>
  <cellXfs count="414">
    <xf numFmtId="0" fontId="0" fillId="0" borderId="0" xfId="0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 applyProtection="1">
      <alignment horizontal="right"/>
      <protection locked="0"/>
    </xf>
    <xf numFmtId="3" fontId="6" fillId="3" borderId="2" xfId="0" applyNumberFormat="1" applyFont="1" applyFill="1" applyBorder="1" applyAlignment="1" applyProtection="1">
      <alignment horizontal="right"/>
      <protection locked="0"/>
    </xf>
    <xf numFmtId="3" fontId="6" fillId="0" borderId="3" xfId="0" applyNumberFormat="1" applyFont="1" applyBorder="1" applyAlignment="1" applyProtection="1">
      <alignment horizontal="right"/>
      <protection locked="0"/>
    </xf>
    <xf numFmtId="3" fontId="6" fillId="3" borderId="3" xfId="0" applyNumberFormat="1" applyFont="1" applyFill="1" applyBorder="1" applyAlignment="1" applyProtection="1">
      <alignment horizontal="right"/>
      <protection locked="0"/>
    </xf>
    <xf numFmtId="3" fontId="5" fillId="0" borderId="5" xfId="0" applyNumberFormat="1" applyFont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9" fontId="15" fillId="0" borderId="2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 vertical="center"/>
    </xf>
    <xf numFmtId="9" fontId="15" fillId="0" borderId="5" xfId="0" applyNumberFormat="1" applyFont="1" applyBorder="1" applyAlignment="1">
      <alignment horizontal="center"/>
    </xf>
    <xf numFmtId="0" fontId="15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9" fontId="15" fillId="0" borderId="8" xfId="0" applyNumberFormat="1" applyFont="1" applyBorder="1" applyAlignment="1">
      <alignment horizontal="center"/>
    </xf>
    <xf numFmtId="0" fontId="15" fillId="0" borderId="9" xfId="0" applyFont="1" applyBorder="1" applyAlignment="1">
      <alignment horizontal="center" vertical="center" wrapText="1"/>
    </xf>
    <xf numFmtId="9" fontId="15" fillId="0" borderId="9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9" fontId="6" fillId="0" borderId="9" xfId="0" applyNumberFormat="1" applyFont="1" applyBorder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3" fontId="5" fillId="4" borderId="5" xfId="0" applyNumberFormat="1" applyFont="1" applyFill="1" applyBorder="1" applyAlignment="1">
      <alignment horizontal="center" vertical="center"/>
    </xf>
    <xf numFmtId="0" fontId="0" fillId="5" borderId="0" xfId="0" applyFill="1"/>
    <xf numFmtId="0" fontId="14" fillId="0" borderId="14" xfId="0" applyFont="1" applyBorder="1" applyAlignment="1" applyProtection="1">
      <alignment horizontal="center" vertical="center" wrapText="1"/>
      <protection locked="0"/>
    </xf>
    <xf numFmtId="0" fontId="2" fillId="6" borderId="16" xfId="0" applyFont="1" applyFill="1" applyBorder="1" applyAlignment="1" applyProtection="1">
      <alignment horizontal="center" vertical="center"/>
      <protection locked="0"/>
    </xf>
    <xf numFmtId="3" fontId="3" fillId="3" borderId="2" xfId="0" applyNumberFormat="1" applyFont="1" applyFill="1" applyBorder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3" fontId="6" fillId="0" borderId="2" xfId="0" applyNumberFormat="1" applyFont="1" applyBorder="1" applyAlignment="1" applyProtection="1">
      <alignment horizontal="center" vertical="center"/>
      <protection locked="0"/>
    </xf>
    <xf numFmtId="0" fontId="8" fillId="2" borderId="0" xfId="0" applyFont="1" applyFill="1" applyProtection="1">
      <protection locked="0"/>
    </xf>
    <xf numFmtId="0" fontId="8" fillId="2" borderId="0" xfId="0" applyFont="1" applyFill="1"/>
    <xf numFmtId="0" fontId="7" fillId="2" borderId="0" xfId="0" applyFont="1" applyFill="1" applyProtection="1">
      <protection locked="0"/>
    </xf>
    <xf numFmtId="0" fontId="13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8" fillId="0" borderId="1" xfId="0" applyFont="1" applyBorder="1" applyProtection="1">
      <protection locked="0"/>
    </xf>
    <xf numFmtId="0" fontId="10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8" fillId="7" borderId="22" xfId="0" applyFont="1" applyFill="1" applyBorder="1" applyAlignment="1">
      <alignment vertical="top"/>
    </xf>
    <xf numFmtId="0" fontId="8" fillId="7" borderId="20" xfId="0" applyFont="1" applyFill="1" applyBorder="1" applyAlignment="1">
      <alignment vertical="top"/>
    </xf>
    <xf numFmtId="0" fontId="8" fillId="7" borderId="21" xfId="0" applyFont="1" applyFill="1" applyBorder="1"/>
    <xf numFmtId="3" fontId="8" fillId="7" borderId="25" xfId="0" applyNumberFormat="1" applyFont="1" applyFill="1" applyBorder="1" applyAlignment="1">
      <alignment vertical="top"/>
    </xf>
    <xf numFmtId="3" fontId="8" fillId="7" borderId="25" xfId="0" applyNumberFormat="1" applyFont="1" applyFill="1" applyBorder="1" applyAlignment="1" applyProtection="1">
      <alignment vertical="top"/>
      <protection locked="0"/>
    </xf>
    <xf numFmtId="0" fontId="12" fillId="8" borderId="27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3" fontId="5" fillId="4" borderId="34" xfId="0" applyNumberFormat="1" applyFont="1" applyFill="1" applyBorder="1" applyAlignment="1">
      <alignment horizontal="center" vertical="center"/>
    </xf>
    <xf numFmtId="3" fontId="4" fillId="3" borderId="34" xfId="0" applyNumberFormat="1" applyFont="1" applyFill="1" applyBorder="1" applyAlignment="1">
      <alignment horizontal="center" vertical="center"/>
    </xf>
    <xf numFmtId="0" fontId="5" fillId="0" borderId="35" xfId="0" applyFont="1" applyBorder="1" applyAlignment="1" applyProtection="1">
      <alignment vertical="center"/>
      <protection locked="0"/>
    </xf>
    <xf numFmtId="0" fontId="5" fillId="0" borderId="36" xfId="0" applyFont="1" applyBorder="1" applyAlignment="1" applyProtection="1">
      <alignment vertical="center"/>
      <protection locked="0"/>
    </xf>
    <xf numFmtId="0" fontId="5" fillId="0" borderId="2" xfId="0" applyFont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3" fontId="6" fillId="0" borderId="37" xfId="0" applyNumberFormat="1" applyFont="1" applyBorder="1" applyAlignment="1" applyProtection="1">
      <alignment horizontal="right"/>
      <protection locked="0"/>
    </xf>
    <xf numFmtId="3" fontId="6" fillId="3" borderId="37" xfId="0" applyNumberFormat="1" applyFont="1" applyFill="1" applyBorder="1" applyAlignment="1" applyProtection="1">
      <alignment horizontal="right"/>
      <protection locked="0"/>
    </xf>
    <xf numFmtId="3" fontId="5" fillId="3" borderId="38" xfId="0" applyNumberFormat="1" applyFont="1" applyFill="1" applyBorder="1" applyAlignment="1">
      <alignment horizontal="center" vertical="center"/>
    </xf>
    <xf numFmtId="3" fontId="5" fillId="3" borderId="34" xfId="0" applyNumberFormat="1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 wrapText="1"/>
    </xf>
    <xf numFmtId="3" fontId="6" fillId="0" borderId="39" xfId="0" applyNumberFormat="1" applyFont="1" applyBorder="1" applyAlignment="1" applyProtection="1">
      <alignment horizontal="right"/>
      <protection locked="0"/>
    </xf>
    <xf numFmtId="3" fontId="6" fillId="3" borderId="39" xfId="0" applyNumberFormat="1" applyFont="1" applyFill="1" applyBorder="1" applyAlignment="1" applyProtection="1">
      <alignment horizontal="right"/>
      <protection locked="0"/>
    </xf>
    <xf numFmtId="3" fontId="5" fillId="3" borderId="40" xfId="0" applyNumberFormat="1" applyFont="1" applyFill="1" applyBorder="1" applyAlignment="1">
      <alignment horizontal="center" vertical="center"/>
    </xf>
    <xf numFmtId="3" fontId="14" fillId="0" borderId="2" xfId="0" applyNumberFormat="1" applyFont="1" applyBorder="1" applyAlignment="1" applyProtection="1">
      <alignment horizontal="center" vertical="center" wrapText="1"/>
      <protection locked="0"/>
    </xf>
    <xf numFmtId="3" fontId="14" fillId="0" borderId="3" xfId="0" applyNumberFormat="1" applyFont="1" applyBorder="1" applyAlignment="1" applyProtection="1">
      <alignment horizontal="center" vertical="center" wrapText="1"/>
      <protection locked="0"/>
    </xf>
    <xf numFmtId="3" fontId="15" fillId="0" borderId="2" xfId="0" applyNumberFormat="1" applyFont="1" applyBorder="1" applyAlignment="1" applyProtection="1">
      <alignment horizontal="center"/>
      <protection locked="0"/>
    </xf>
    <xf numFmtId="3" fontId="15" fillId="0" borderId="3" xfId="0" applyNumberFormat="1" applyFont="1" applyBorder="1" applyAlignment="1" applyProtection="1">
      <alignment horizontal="center"/>
      <protection locked="0"/>
    </xf>
    <xf numFmtId="3" fontId="14" fillId="0" borderId="8" xfId="0" applyNumberFormat="1" applyFont="1" applyBorder="1" applyAlignment="1" applyProtection="1">
      <alignment horizontal="center" vertical="center" wrapText="1"/>
      <protection locked="0"/>
    </xf>
    <xf numFmtId="3" fontId="14" fillId="0" borderId="10" xfId="0" applyNumberFormat="1" applyFont="1" applyBorder="1" applyAlignment="1" applyProtection="1">
      <alignment horizontal="center" vertical="center" wrapText="1"/>
      <protection locked="0"/>
    </xf>
    <xf numFmtId="3" fontId="15" fillId="0" borderId="8" xfId="0" applyNumberFormat="1" applyFont="1" applyBorder="1" applyAlignment="1" applyProtection="1">
      <alignment horizontal="center"/>
      <protection locked="0"/>
    </xf>
    <xf numFmtId="3" fontId="15" fillId="0" borderId="10" xfId="0" applyNumberFormat="1" applyFont="1" applyBorder="1" applyAlignment="1" applyProtection="1">
      <alignment horizontal="center"/>
      <protection locked="0"/>
    </xf>
    <xf numFmtId="3" fontId="6" fillId="0" borderId="8" xfId="0" applyNumberFormat="1" applyFont="1" applyBorder="1" applyAlignment="1" applyProtection="1">
      <alignment horizontal="center"/>
      <protection locked="0"/>
    </xf>
    <xf numFmtId="3" fontId="6" fillId="0" borderId="10" xfId="0" applyNumberFormat="1" applyFont="1" applyBorder="1" applyAlignment="1" applyProtection="1">
      <alignment horizontal="center"/>
      <protection locked="0"/>
    </xf>
    <xf numFmtId="3" fontId="12" fillId="8" borderId="44" xfId="0" applyNumberFormat="1" applyFont="1" applyFill="1" applyBorder="1" applyAlignment="1" applyProtection="1">
      <alignment horizontal="center" vertical="center"/>
      <protection locked="0"/>
    </xf>
    <xf numFmtId="3" fontId="6" fillId="4" borderId="2" xfId="0" applyNumberFormat="1" applyFont="1" applyFill="1" applyBorder="1" applyAlignment="1" applyProtection="1">
      <alignment horizontal="right"/>
      <protection locked="0"/>
    </xf>
    <xf numFmtId="0" fontId="15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3" fontId="14" fillId="0" borderId="46" xfId="0" applyNumberFormat="1" applyFont="1" applyBorder="1" applyAlignment="1" applyProtection="1">
      <alignment horizontal="center" vertical="center" wrapText="1"/>
      <protection locked="0"/>
    </xf>
    <xf numFmtId="3" fontId="14" fillId="0" borderId="47" xfId="0" applyNumberFormat="1" applyFont="1" applyBorder="1" applyAlignment="1" applyProtection="1">
      <alignment horizontal="center" vertical="center" wrapText="1"/>
      <protection locked="0"/>
    </xf>
    <xf numFmtId="0" fontId="15" fillId="0" borderId="45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 wrapText="1"/>
    </xf>
    <xf numFmtId="9" fontId="15" fillId="0" borderId="46" xfId="0" applyNumberFormat="1" applyFont="1" applyBorder="1" applyAlignment="1">
      <alignment horizontal="center"/>
    </xf>
    <xf numFmtId="3" fontId="15" fillId="0" borderId="46" xfId="0" applyNumberFormat="1" applyFont="1" applyBorder="1" applyAlignment="1" applyProtection="1">
      <alignment horizontal="center"/>
      <protection locked="0"/>
    </xf>
    <xf numFmtId="3" fontId="15" fillId="0" borderId="47" xfId="0" applyNumberFormat="1" applyFont="1" applyBorder="1" applyAlignment="1" applyProtection="1">
      <alignment horizontal="center"/>
      <protection locked="0"/>
    </xf>
    <xf numFmtId="0" fontId="15" fillId="0" borderId="48" xfId="0" applyFont="1" applyBorder="1" applyAlignment="1">
      <alignment horizontal="center" vertical="center"/>
    </xf>
    <xf numFmtId="9" fontId="15" fillId="0" borderId="49" xfId="0" applyNumberFormat="1" applyFont="1" applyBorder="1" applyAlignment="1">
      <alignment horizontal="center"/>
    </xf>
    <xf numFmtId="3" fontId="8" fillId="0" borderId="12" xfId="0" applyNumberFormat="1" applyFont="1" applyBorder="1" applyProtection="1">
      <protection locked="0"/>
    </xf>
    <xf numFmtId="3" fontId="10" fillId="0" borderId="12" xfId="0" applyNumberFormat="1" applyFont="1" applyBorder="1" applyProtection="1">
      <protection locked="0"/>
    </xf>
    <xf numFmtId="0" fontId="14" fillId="0" borderId="3" xfId="0" applyFont="1" applyBorder="1" applyAlignment="1">
      <alignment horizontal="center" vertical="center" wrapText="1"/>
    </xf>
    <xf numFmtId="49" fontId="19" fillId="5" borderId="0" xfId="0" applyNumberFormat="1" applyFont="1" applyFill="1" applyAlignment="1" applyProtection="1">
      <alignment vertical="center"/>
      <protection locked="0"/>
    </xf>
    <xf numFmtId="165" fontId="8" fillId="2" borderId="0" xfId="2" applyNumberFormat="1" applyFont="1" applyFill="1" applyProtection="1"/>
    <xf numFmtId="165" fontId="8" fillId="7" borderId="21" xfId="2" applyNumberFormat="1" applyFont="1" applyFill="1" applyBorder="1" applyProtection="1">
      <protection locked="0"/>
    </xf>
    <xf numFmtId="49" fontId="8" fillId="2" borderId="0" xfId="0" applyNumberFormat="1" applyFont="1" applyFill="1"/>
    <xf numFmtId="49" fontId="8" fillId="7" borderId="22" xfId="0" applyNumberFormat="1" applyFont="1" applyFill="1" applyBorder="1" applyAlignment="1">
      <alignment vertical="top"/>
    </xf>
    <xf numFmtId="165" fontId="8" fillId="7" borderId="25" xfId="2" applyNumberFormat="1" applyFont="1" applyFill="1" applyBorder="1" applyAlignment="1" applyProtection="1">
      <alignment vertical="top"/>
      <protection locked="0"/>
    </xf>
    <xf numFmtId="0" fontId="0" fillId="4" borderId="0" xfId="0" applyFill="1"/>
    <xf numFmtId="0" fontId="6" fillId="0" borderId="33" xfId="0" applyFont="1" applyBorder="1" applyAlignment="1">
      <alignment wrapText="1"/>
    </xf>
    <xf numFmtId="0" fontId="14" fillId="0" borderId="42" xfId="0" applyFont="1" applyBorder="1" applyAlignment="1">
      <alignment horizontal="center" vertical="center" wrapText="1"/>
    </xf>
    <xf numFmtId="3" fontId="14" fillId="0" borderId="42" xfId="0" applyNumberFormat="1" applyFont="1" applyBorder="1" applyAlignment="1" applyProtection="1">
      <alignment horizontal="center" vertical="center" wrapText="1"/>
      <protection locked="0"/>
    </xf>
    <xf numFmtId="3" fontId="14" fillId="0" borderId="42" xfId="0" applyNumberFormat="1" applyFont="1" applyBorder="1" applyAlignment="1" applyProtection="1">
      <alignment horizontal="center"/>
      <protection locked="0"/>
    </xf>
    <xf numFmtId="3" fontId="14" fillId="0" borderId="56" xfId="0" applyNumberFormat="1" applyFont="1" applyBorder="1" applyAlignment="1" applyProtection="1">
      <alignment horizontal="center"/>
      <protection locked="0"/>
    </xf>
    <xf numFmtId="3" fontId="14" fillId="0" borderId="57" xfId="0" applyNumberFormat="1" applyFont="1" applyBorder="1" applyAlignment="1" applyProtection="1">
      <alignment horizontal="center" vertical="center" wrapText="1"/>
      <protection locked="0"/>
    </xf>
    <xf numFmtId="3" fontId="14" fillId="0" borderId="57" xfId="0" applyNumberFormat="1" applyFont="1" applyBorder="1" applyAlignment="1" applyProtection="1">
      <alignment horizontal="center"/>
      <protection locked="0"/>
    </xf>
    <xf numFmtId="3" fontId="14" fillId="0" borderId="58" xfId="0" applyNumberFormat="1" applyFont="1" applyBorder="1" applyAlignment="1" applyProtection="1">
      <alignment horizontal="center"/>
      <protection locked="0"/>
    </xf>
    <xf numFmtId="0" fontId="14" fillId="0" borderId="5" xfId="0" applyFont="1" applyBorder="1" applyAlignment="1">
      <alignment horizontal="center" vertical="center" wrapText="1"/>
    </xf>
    <xf numFmtId="3" fontId="14" fillId="0" borderId="5" xfId="0" applyNumberFormat="1" applyFont="1" applyBorder="1" applyAlignment="1" applyProtection="1">
      <alignment horizontal="center"/>
      <protection locked="0"/>
    </xf>
    <xf numFmtId="3" fontId="14" fillId="0" borderId="4" xfId="0" applyNumberFormat="1" applyFont="1" applyBorder="1" applyAlignment="1" applyProtection="1">
      <alignment horizontal="center"/>
      <protection locked="0"/>
    </xf>
    <xf numFmtId="3" fontId="15" fillId="0" borderId="59" xfId="0" applyNumberFormat="1" applyFont="1" applyBorder="1" applyAlignment="1" applyProtection="1">
      <alignment horizontal="center"/>
      <protection locked="0"/>
    </xf>
    <xf numFmtId="3" fontId="15" fillId="0" borderId="60" xfId="0" applyNumberFormat="1" applyFont="1" applyBorder="1" applyAlignment="1" applyProtection="1">
      <alignment horizontal="center"/>
      <protection locked="0"/>
    </xf>
    <xf numFmtId="3" fontId="14" fillId="0" borderId="32" xfId="0" applyNumberFormat="1" applyFont="1" applyBorder="1" applyAlignment="1" applyProtection="1">
      <alignment horizontal="center"/>
      <protection locked="0"/>
    </xf>
    <xf numFmtId="0" fontId="6" fillId="0" borderId="59" xfId="0" applyFont="1" applyBorder="1" applyAlignment="1">
      <alignment horizontal="center" vertical="center" wrapText="1"/>
    </xf>
    <xf numFmtId="9" fontId="6" fillId="0" borderId="59" xfId="0" applyNumberFormat="1" applyFont="1" applyBorder="1" applyAlignment="1">
      <alignment horizontal="center"/>
    </xf>
    <xf numFmtId="3" fontId="6" fillId="0" borderId="59" xfId="0" applyNumberFormat="1" applyFont="1" applyBorder="1" applyAlignment="1" applyProtection="1">
      <alignment horizontal="center"/>
      <protection locked="0"/>
    </xf>
    <xf numFmtId="3" fontId="6" fillId="0" borderId="60" xfId="0" applyNumberFormat="1" applyFont="1" applyBorder="1" applyAlignment="1" applyProtection="1">
      <alignment horizontal="center"/>
      <protection locked="0"/>
    </xf>
    <xf numFmtId="0" fontId="5" fillId="0" borderId="9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3" fontId="5" fillId="0" borderId="9" xfId="0" applyNumberFormat="1" applyFont="1" applyBorder="1" applyAlignment="1" applyProtection="1">
      <alignment horizontal="center"/>
      <protection locked="0"/>
    </xf>
    <xf numFmtId="3" fontId="5" fillId="0" borderId="32" xfId="0" applyNumberFormat="1" applyFont="1" applyBorder="1" applyAlignment="1" applyProtection="1">
      <alignment horizontal="center"/>
      <protection locked="0"/>
    </xf>
    <xf numFmtId="3" fontId="5" fillId="0" borderId="57" xfId="0" applyNumberFormat="1" applyFont="1" applyBorder="1" applyAlignment="1" applyProtection="1">
      <alignment horizontal="center"/>
      <protection locked="0"/>
    </xf>
    <xf numFmtId="0" fontId="8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3" fontId="15" fillId="0" borderId="61" xfId="0" applyNumberFormat="1" applyFont="1" applyBorder="1" applyAlignment="1" applyProtection="1">
      <alignment horizontal="center"/>
      <protection locked="0"/>
    </xf>
    <xf numFmtId="3" fontId="15" fillId="0" borderId="62" xfId="0" applyNumberFormat="1" applyFont="1" applyBorder="1" applyAlignment="1" applyProtection="1">
      <alignment horizontal="center"/>
      <protection locked="0"/>
    </xf>
    <xf numFmtId="0" fontId="14" fillId="0" borderId="49" xfId="0" applyFont="1" applyBorder="1" applyAlignment="1">
      <alignment horizontal="center" vertical="center" wrapText="1"/>
    </xf>
    <xf numFmtId="0" fontId="14" fillId="0" borderId="63" xfId="0" applyFont="1" applyBorder="1" applyAlignment="1">
      <alignment horizontal="center" vertical="center" wrapText="1"/>
    </xf>
    <xf numFmtId="3" fontId="14" fillId="0" borderId="63" xfId="0" applyNumberFormat="1" applyFont="1" applyBorder="1" applyAlignment="1" applyProtection="1">
      <alignment horizontal="center" vertical="center" wrapText="1"/>
      <protection locked="0"/>
    </xf>
    <xf numFmtId="3" fontId="14" fillId="0" borderId="49" xfId="0" applyNumberFormat="1" applyFont="1" applyBorder="1" applyAlignment="1" applyProtection="1">
      <alignment horizontal="center"/>
      <protection locked="0"/>
    </xf>
    <xf numFmtId="3" fontId="14" fillId="0" borderId="64" xfId="0" applyNumberFormat="1" applyFont="1" applyBorder="1" applyAlignment="1" applyProtection="1">
      <alignment horizontal="center"/>
      <protection locked="0"/>
    </xf>
    <xf numFmtId="3" fontId="14" fillId="0" borderId="63" xfId="0" applyNumberFormat="1" applyFont="1" applyBorder="1" applyAlignment="1" applyProtection="1">
      <alignment horizontal="center"/>
      <protection locked="0"/>
    </xf>
    <xf numFmtId="3" fontId="14" fillId="0" borderId="65" xfId="0" applyNumberFormat="1" applyFont="1" applyBorder="1" applyAlignment="1" applyProtection="1">
      <alignment horizontal="center"/>
      <protection locked="0"/>
    </xf>
    <xf numFmtId="0" fontId="8" fillId="4" borderId="0" xfId="0" applyFont="1" applyFill="1"/>
    <xf numFmtId="0" fontId="8" fillId="4" borderId="0" xfId="0" applyFont="1" applyFill="1" applyAlignment="1">
      <alignment horizontal="center" vertical="center"/>
    </xf>
    <xf numFmtId="0" fontId="9" fillId="4" borderId="66" xfId="0" applyFont="1" applyFill="1" applyBorder="1"/>
    <xf numFmtId="0" fontId="9" fillId="4" borderId="69" xfId="0" applyFont="1" applyFill="1" applyBorder="1"/>
    <xf numFmtId="0" fontId="9" fillId="4" borderId="0" xfId="0" applyFont="1" applyFill="1"/>
    <xf numFmtId="3" fontId="9" fillId="4" borderId="70" xfId="0" applyNumberFormat="1" applyFont="1" applyFill="1" applyBorder="1" applyAlignment="1">
      <alignment horizontal="center" vertical="center"/>
    </xf>
    <xf numFmtId="3" fontId="8" fillId="4" borderId="68" xfId="0" applyNumberFormat="1" applyFont="1" applyFill="1" applyBorder="1" applyAlignment="1" applyProtection="1">
      <alignment horizontal="center" vertical="center"/>
      <protection locked="0"/>
    </xf>
    <xf numFmtId="0" fontId="9" fillId="9" borderId="71" xfId="0" applyFont="1" applyFill="1" applyBorder="1" applyAlignment="1">
      <alignment horizontal="right"/>
    </xf>
    <xf numFmtId="165" fontId="9" fillId="9" borderId="72" xfId="2" applyNumberFormat="1" applyFont="1" applyFill="1" applyBorder="1" applyProtection="1"/>
    <xf numFmtId="165" fontId="8" fillId="7" borderId="21" xfId="2" applyNumberFormat="1" applyFont="1" applyFill="1" applyBorder="1" applyAlignment="1" applyProtection="1">
      <alignment vertical="top"/>
      <protection locked="0"/>
    </xf>
    <xf numFmtId="165" fontId="9" fillId="9" borderId="73" xfId="2" applyNumberFormat="1" applyFont="1" applyFill="1" applyBorder="1" applyProtection="1"/>
    <xf numFmtId="17" fontId="2" fillId="0" borderId="74" xfId="0" applyNumberFormat="1" applyFont="1" applyBorder="1" applyAlignment="1">
      <alignment horizontal="center" vertical="center"/>
    </xf>
    <xf numFmtId="14" fontId="4" fillId="0" borderId="75" xfId="0" applyNumberFormat="1" applyFont="1" applyBorder="1" applyAlignment="1">
      <alignment horizontal="center"/>
    </xf>
    <xf numFmtId="0" fontId="4" fillId="10" borderId="75" xfId="0" applyFont="1" applyFill="1" applyBorder="1" applyAlignment="1">
      <alignment horizontal="center"/>
    </xf>
    <xf numFmtId="3" fontId="4" fillId="10" borderId="75" xfId="0" applyNumberFormat="1" applyFont="1" applyFill="1" applyBorder="1" applyAlignment="1">
      <alignment horizontal="center"/>
    </xf>
    <xf numFmtId="3" fontId="3" fillId="0" borderId="76" xfId="2" applyNumberFormat="1" applyFont="1" applyFill="1" applyBorder="1" applyAlignment="1" applyProtection="1">
      <protection locked="0"/>
    </xf>
    <xf numFmtId="3" fontId="3" fillId="0" borderId="77" xfId="2" applyNumberFormat="1" applyFont="1" applyFill="1" applyBorder="1" applyAlignment="1" applyProtection="1">
      <alignment horizontal="right"/>
      <protection locked="0"/>
    </xf>
    <xf numFmtId="0" fontId="4" fillId="0" borderId="75" xfId="0" applyFont="1" applyBorder="1" applyAlignment="1">
      <alignment horizontal="center"/>
    </xf>
    <xf numFmtId="3" fontId="3" fillId="0" borderId="76" xfId="2" applyNumberFormat="1" applyFont="1" applyFill="1" applyBorder="1" applyAlignment="1" applyProtection="1">
      <alignment horizontal="right"/>
      <protection locked="0"/>
    </xf>
    <xf numFmtId="3" fontId="3" fillId="0" borderId="78" xfId="2" applyNumberFormat="1" applyFont="1" applyFill="1" applyBorder="1" applyAlignment="1" applyProtection="1">
      <alignment horizontal="right"/>
    </xf>
    <xf numFmtId="3" fontId="3" fillId="0" borderId="76" xfId="2" applyNumberFormat="1" applyFont="1" applyFill="1" applyBorder="1" applyAlignment="1" applyProtection="1">
      <alignment horizontal="right"/>
    </xf>
    <xf numFmtId="3" fontId="3" fillId="0" borderId="77" xfId="2" applyNumberFormat="1" applyFont="1" applyFill="1" applyBorder="1" applyAlignment="1" applyProtection="1">
      <alignment horizontal="right"/>
    </xf>
    <xf numFmtId="3" fontId="0" fillId="0" borderId="0" xfId="0" applyNumberFormat="1" applyProtection="1">
      <protection locked="0"/>
    </xf>
    <xf numFmtId="165" fontId="0" fillId="0" borderId="0" xfId="0" applyNumberFormat="1"/>
    <xf numFmtId="3" fontId="9" fillId="7" borderId="79" xfId="0" applyNumberFormat="1" applyFont="1" applyFill="1" applyBorder="1" applyProtection="1">
      <protection locked="0"/>
    </xf>
    <xf numFmtId="165" fontId="9" fillId="7" borderId="25" xfId="2" applyNumberFormat="1" applyFont="1" applyFill="1" applyBorder="1" applyAlignment="1" applyProtection="1">
      <alignment vertical="top"/>
    </xf>
    <xf numFmtId="165" fontId="9" fillId="7" borderId="21" xfId="2" applyNumberFormat="1" applyFont="1" applyFill="1" applyBorder="1" applyAlignment="1" applyProtection="1">
      <alignment vertical="top"/>
    </xf>
    <xf numFmtId="165" fontId="9" fillId="7" borderId="21" xfId="2" applyNumberFormat="1" applyFont="1" applyFill="1" applyBorder="1" applyProtection="1"/>
    <xf numFmtId="165" fontId="9" fillId="7" borderId="72" xfId="2" applyNumberFormat="1" applyFont="1" applyFill="1" applyBorder="1" applyProtection="1"/>
    <xf numFmtId="165" fontId="9" fillId="7" borderId="73" xfId="2" applyNumberFormat="1" applyFont="1" applyFill="1" applyBorder="1" applyProtection="1"/>
    <xf numFmtId="1" fontId="25" fillId="12" borderId="0" xfId="0" applyNumberFormat="1" applyFont="1" applyFill="1" applyAlignment="1">
      <alignment horizontal="center" vertical="center"/>
    </xf>
    <xf numFmtId="165" fontId="0" fillId="4" borderId="0" xfId="0" applyNumberFormat="1" applyFill="1"/>
    <xf numFmtId="0" fontId="0" fillId="4" borderId="81" xfId="0" applyFill="1" applyBorder="1"/>
    <xf numFmtId="1" fontId="8" fillId="2" borderId="0" xfId="0" applyNumberFormat="1" applyFont="1" applyFill="1" applyAlignment="1">
      <alignment horizontal="left"/>
    </xf>
    <xf numFmtId="1" fontId="26" fillId="4" borderId="0" xfId="0" applyNumberFormat="1" applyFont="1" applyFill="1" applyAlignment="1">
      <alignment horizontal="center" vertical="center"/>
    </xf>
    <xf numFmtId="1" fontId="27" fillId="12" borderId="0" xfId="0" applyNumberFormat="1" applyFont="1" applyFill="1"/>
    <xf numFmtId="1" fontId="27" fillId="4" borderId="0" xfId="0" applyNumberFormat="1" applyFont="1" applyFill="1"/>
    <xf numFmtId="0" fontId="28" fillId="4" borderId="0" xfId="0" applyFont="1" applyFill="1"/>
    <xf numFmtId="1" fontId="28" fillId="4" borderId="0" xfId="0" applyNumberFormat="1" applyFont="1" applyFill="1"/>
    <xf numFmtId="1" fontId="28" fillId="4" borderId="0" xfId="1" applyNumberFormat="1" applyFont="1" applyFill="1" applyProtection="1"/>
    <xf numFmtId="0" fontId="29" fillId="4" borderId="81" xfId="0" applyFont="1" applyFill="1" applyBorder="1"/>
    <xf numFmtId="0" fontId="29" fillId="4" borderId="0" xfId="0" applyFont="1" applyFill="1"/>
    <xf numFmtId="1" fontId="29" fillId="4" borderId="0" xfId="0" applyNumberFormat="1" applyFont="1" applyFill="1"/>
    <xf numFmtId="14" fontId="2" fillId="0" borderId="75" xfId="0" applyNumberFormat="1" applyFont="1" applyBorder="1" applyAlignment="1" applyProtection="1">
      <alignment horizontal="center" vertical="center"/>
      <protection locked="0"/>
    </xf>
    <xf numFmtId="165" fontId="8" fillId="14" borderId="21" xfId="2" applyNumberFormat="1" applyFont="1" applyFill="1" applyBorder="1" applyProtection="1">
      <protection locked="0"/>
    </xf>
    <xf numFmtId="165" fontId="8" fillId="0" borderId="21" xfId="2" applyNumberFormat="1" applyFont="1" applyFill="1" applyBorder="1" applyProtection="1">
      <protection locked="0"/>
    </xf>
    <xf numFmtId="165" fontId="9" fillId="13" borderId="21" xfId="2" applyNumberFormat="1" applyFont="1" applyFill="1" applyBorder="1" applyAlignment="1" applyProtection="1">
      <alignment vertical="top"/>
      <protection locked="0"/>
    </xf>
    <xf numFmtId="165" fontId="8" fillId="13" borderId="21" xfId="2" applyNumberFormat="1" applyFont="1" applyFill="1" applyBorder="1" applyAlignment="1" applyProtection="1">
      <alignment vertical="top"/>
      <protection locked="0"/>
    </xf>
    <xf numFmtId="165" fontId="8" fillId="13" borderId="25" xfId="2" applyNumberFormat="1" applyFont="1" applyFill="1" applyBorder="1" applyAlignment="1" applyProtection="1">
      <alignment vertical="top"/>
      <protection locked="0"/>
    </xf>
    <xf numFmtId="165" fontId="8" fillId="13" borderId="21" xfId="2" applyNumberFormat="1" applyFont="1" applyFill="1" applyBorder="1" applyProtection="1">
      <protection locked="0"/>
    </xf>
    <xf numFmtId="41" fontId="9" fillId="15" borderId="21" xfId="1" applyFont="1" applyFill="1" applyBorder="1" applyAlignment="1" applyProtection="1">
      <alignment horizontal="center"/>
      <protection locked="0"/>
    </xf>
    <xf numFmtId="165" fontId="8" fillId="14" borderId="21" xfId="2" applyNumberFormat="1" applyFont="1" applyFill="1" applyBorder="1" applyAlignment="1" applyProtection="1">
      <alignment horizontal="center"/>
      <protection locked="0"/>
    </xf>
    <xf numFmtId="165" fontId="8" fillId="0" borderId="21" xfId="2" applyNumberFormat="1" applyFont="1" applyFill="1" applyBorder="1" applyAlignment="1" applyProtection="1">
      <alignment horizontal="center"/>
      <protection locked="0"/>
    </xf>
    <xf numFmtId="41" fontId="30" fillId="16" borderId="21" xfId="1" applyFont="1" applyFill="1" applyBorder="1" applyAlignment="1" applyProtection="1">
      <alignment horizontal="center"/>
      <protection locked="0"/>
    </xf>
    <xf numFmtId="165" fontId="31" fillId="17" borderId="21" xfId="2" applyNumberFormat="1" applyFont="1" applyFill="1" applyBorder="1" applyAlignment="1" applyProtection="1">
      <alignment horizontal="center"/>
      <protection locked="0"/>
    </xf>
    <xf numFmtId="41" fontId="31" fillId="17" borderId="26" xfId="1" applyFont="1" applyFill="1" applyBorder="1" applyAlignment="1" applyProtection="1">
      <alignment vertical="top"/>
      <protection locked="0"/>
    </xf>
    <xf numFmtId="0" fontId="31" fillId="17" borderId="1" xfId="0" applyFont="1" applyFill="1" applyBorder="1" applyProtection="1">
      <protection locked="0"/>
    </xf>
    <xf numFmtId="167" fontId="12" fillId="8" borderId="44" xfId="1" applyNumberFormat="1" applyFont="1" applyFill="1" applyBorder="1" applyAlignment="1" applyProtection="1">
      <alignment horizontal="center" vertical="center"/>
      <protection locked="0"/>
    </xf>
    <xf numFmtId="0" fontId="0" fillId="4" borderId="53" xfId="0" applyFill="1" applyBorder="1" applyProtection="1">
      <protection locked="0"/>
    </xf>
    <xf numFmtId="0" fontId="21" fillId="4" borderId="55" xfId="0" applyFont="1" applyFill="1" applyBorder="1" applyProtection="1">
      <protection locked="0"/>
    </xf>
    <xf numFmtId="0" fontId="7" fillId="4" borderId="0" xfId="0" applyFont="1" applyFill="1" applyProtection="1">
      <protection locked="0"/>
    </xf>
    <xf numFmtId="0" fontId="9" fillId="4" borderId="18" xfId="0" applyFont="1" applyFill="1" applyBorder="1" applyAlignment="1">
      <alignment horizontal="center" vertical="center"/>
    </xf>
    <xf numFmtId="0" fontId="9" fillId="4" borderId="15" xfId="0" applyFont="1" applyFill="1" applyBorder="1" applyAlignment="1" applyProtection="1">
      <alignment horizontal="center" vertical="center"/>
      <protection locked="0"/>
    </xf>
    <xf numFmtId="0" fontId="9" fillId="4" borderId="15" xfId="0" applyFont="1" applyFill="1" applyBorder="1" applyAlignment="1">
      <alignment horizontal="center" vertical="center"/>
    </xf>
    <xf numFmtId="0" fontId="8" fillId="4" borderId="18" xfId="0" applyFont="1" applyFill="1" applyBorder="1"/>
    <xf numFmtId="3" fontId="8" fillId="4" borderId="15" xfId="0" applyNumberFormat="1" applyFont="1" applyFill="1" applyBorder="1" applyProtection="1">
      <protection locked="0"/>
    </xf>
    <xf numFmtId="0" fontId="9" fillId="4" borderId="19" xfId="0" applyFont="1" applyFill="1" applyBorder="1"/>
    <xf numFmtId="3" fontId="9" fillId="4" borderId="41" xfId="0" applyNumberFormat="1" applyFont="1" applyFill="1" applyBorder="1"/>
    <xf numFmtId="0" fontId="9" fillId="4" borderId="0" xfId="0" applyFont="1" applyFill="1" applyProtection="1">
      <protection locked="0"/>
    </xf>
    <xf numFmtId="3" fontId="8" fillId="4" borderId="41" xfId="0" applyNumberFormat="1" applyFont="1" applyFill="1" applyBorder="1"/>
    <xf numFmtId="0" fontId="13" fillId="4" borderId="0" xfId="0" applyFont="1" applyFill="1" applyProtection="1">
      <protection locked="0"/>
    </xf>
    <xf numFmtId="0" fontId="8" fillId="4" borderId="18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 applyProtection="1">
      <alignment horizontal="center" vertical="center"/>
      <protection locked="0"/>
    </xf>
    <xf numFmtId="0" fontId="9" fillId="4" borderId="17" xfId="0" applyFont="1" applyFill="1" applyBorder="1" applyAlignment="1" applyProtection="1">
      <alignment horizontal="center" vertical="center"/>
      <protection locked="0"/>
    </xf>
    <xf numFmtId="0" fontId="9" fillId="4" borderId="0" xfId="0" applyFont="1" applyFill="1" applyAlignment="1" applyProtection="1">
      <alignment horizontal="center"/>
      <protection locked="0"/>
    </xf>
    <xf numFmtId="0" fontId="2" fillId="4" borderId="20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vertical="top"/>
    </xf>
    <xf numFmtId="0" fontId="8" fillId="4" borderId="20" xfId="0" applyFont="1" applyFill="1" applyBorder="1" applyAlignment="1">
      <alignment vertical="top"/>
    </xf>
    <xf numFmtId="3" fontId="8" fillId="4" borderId="25" xfId="0" applyNumberFormat="1" applyFont="1" applyFill="1" applyBorder="1" applyAlignment="1">
      <alignment vertical="top"/>
    </xf>
    <xf numFmtId="10" fontId="8" fillId="4" borderId="21" xfId="0" applyNumberFormat="1" applyFont="1" applyFill="1" applyBorder="1"/>
    <xf numFmtId="0" fontId="15" fillId="4" borderId="20" xfId="0" applyFont="1" applyFill="1" applyBorder="1" applyAlignment="1">
      <alignment vertical="top"/>
    </xf>
    <xf numFmtId="0" fontId="8" fillId="4" borderId="23" xfId="0" applyFont="1" applyFill="1" applyBorder="1" applyAlignment="1">
      <alignment vertical="top"/>
    </xf>
    <xf numFmtId="0" fontId="8" fillId="4" borderId="24" xfId="0" applyFont="1" applyFill="1" applyBorder="1" applyAlignment="1">
      <alignment vertical="top"/>
    </xf>
    <xf numFmtId="3" fontId="8" fillId="4" borderId="26" xfId="0" applyNumberFormat="1" applyFont="1" applyFill="1" applyBorder="1" applyAlignment="1">
      <alignment vertical="top"/>
    </xf>
    <xf numFmtId="10" fontId="8" fillId="4" borderId="43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3" fontId="8" fillId="4" borderId="12" xfId="0" applyNumberFormat="1" applyFont="1" applyFill="1" applyBorder="1" applyProtection="1">
      <protection locked="0"/>
    </xf>
    <xf numFmtId="3" fontId="8" fillId="4" borderId="2" xfId="0" applyNumberFormat="1" applyFont="1" applyFill="1" applyBorder="1" applyAlignment="1" applyProtection="1">
      <alignment horizontal="center" vertical="center"/>
      <protection locked="0"/>
    </xf>
    <xf numFmtId="3" fontId="8" fillId="4" borderId="42" xfId="0" applyNumberFormat="1" applyFont="1" applyFill="1" applyBorder="1" applyAlignment="1" applyProtection="1">
      <alignment horizontal="center" vertical="center"/>
      <protection locked="0"/>
    </xf>
    <xf numFmtId="3" fontId="9" fillId="4" borderId="3" xfId="0" applyNumberFormat="1" applyFont="1" applyFill="1" applyBorder="1" applyAlignment="1">
      <alignment horizontal="center" vertical="center"/>
    </xf>
    <xf numFmtId="3" fontId="8" fillId="4" borderId="2" xfId="0" applyNumberFormat="1" applyFont="1" applyFill="1" applyBorder="1" applyAlignment="1" applyProtection="1">
      <alignment horizontal="left"/>
      <protection locked="0"/>
    </xf>
    <xf numFmtId="3" fontId="8" fillId="4" borderId="42" xfId="0" applyNumberFormat="1" applyFont="1" applyFill="1" applyBorder="1" applyAlignment="1" applyProtection="1">
      <alignment horizontal="left"/>
      <protection locked="0"/>
    </xf>
    <xf numFmtId="0" fontId="8" fillId="4" borderId="1" xfId="0" applyFont="1" applyFill="1" applyBorder="1" applyProtection="1">
      <protection locked="0"/>
    </xf>
    <xf numFmtId="3" fontId="10" fillId="4" borderId="2" xfId="0" applyNumberFormat="1" applyFont="1" applyFill="1" applyBorder="1" applyAlignment="1" applyProtection="1">
      <alignment horizontal="left"/>
      <protection locked="0"/>
    </xf>
    <xf numFmtId="3" fontId="10" fillId="4" borderId="42" xfId="0" applyNumberFormat="1" applyFont="1" applyFill="1" applyBorder="1" applyAlignment="1" applyProtection="1">
      <alignment horizontal="left"/>
      <protection locked="0"/>
    </xf>
    <xf numFmtId="0" fontId="2" fillId="4" borderId="6" xfId="0" applyFont="1" applyFill="1" applyBorder="1" applyAlignment="1">
      <alignment horizontal="center" vertical="center"/>
    </xf>
    <xf numFmtId="3" fontId="2" fillId="4" borderId="13" xfId="0" applyNumberFormat="1" applyFont="1" applyFill="1" applyBorder="1" applyAlignment="1">
      <alignment horizontal="center" vertical="center"/>
    </xf>
    <xf numFmtId="3" fontId="2" fillId="4" borderId="4" xfId="0" applyNumberFormat="1" applyFont="1" applyFill="1" applyBorder="1" applyAlignment="1">
      <alignment horizontal="center" vertical="center"/>
    </xf>
    <xf numFmtId="0" fontId="12" fillId="4" borderId="0" xfId="0" applyFont="1" applyFill="1" applyAlignment="1" applyProtection="1">
      <alignment vertical="center"/>
      <protection locked="0"/>
    </xf>
    <xf numFmtId="3" fontId="9" fillId="4" borderId="3" xfId="0" applyNumberFormat="1" applyFont="1" applyFill="1" applyBorder="1"/>
    <xf numFmtId="0" fontId="4" fillId="4" borderId="6" xfId="0" applyFont="1" applyFill="1" applyBorder="1" applyAlignment="1">
      <alignment horizontal="center"/>
    </xf>
    <xf numFmtId="3" fontId="2" fillId="4" borderId="13" xfId="0" applyNumberFormat="1" applyFont="1" applyFill="1" applyBorder="1" applyAlignment="1">
      <alignment horizontal="center"/>
    </xf>
    <xf numFmtId="3" fontId="2" fillId="4" borderId="4" xfId="0" applyNumberFormat="1" applyFont="1" applyFill="1" applyBorder="1" applyAlignment="1">
      <alignment horizontal="center"/>
    </xf>
    <xf numFmtId="14" fontId="2" fillId="4" borderId="3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/>
    </xf>
    <xf numFmtId="3" fontId="10" fillId="4" borderId="10" xfId="0" applyNumberFormat="1" applyFont="1" applyFill="1" applyBorder="1" applyProtection="1">
      <protection locked="0"/>
    </xf>
    <xf numFmtId="3" fontId="10" fillId="4" borderId="10" xfId="2" applyNumberFormat="1" applyFont="1" applyFill="1" applyBorder="1" applyProtection="1">
      <protection locked="0"/>
    </xf>
    <xf numFmtId="0" fontId="8" fillId="4" borderId="28" xfId="0" applyFont="1" applyFill="1" applyBorder="1"/>
    <xf numFmtId="0" fontId="8" fillId="4" borderId="29" xfId="0" applyFont="1" applyFill="1" applyBorder="1"/>
    <xf numFmtId="3" fontId="8" fillId="4" borderId="10" xfId="0" applyNumberFormat="1" applyFont="1" applyFill="1" applyBorder="1" applyProtection="1">
      <protection locked="0"/>
    </xf>
    <xf numFmtId="0" fontId="8" fillId="4" borderId="30" xfId="0" applyFont="1" applyFill="1" applyBorder="1"/>
    <xf numFmtId="0" fontId="8" fillId="4" borderId="31" xfId="0" applyFont="1" applyFill="1" applyBorder="1"/>
    <xf numFmtId="3" fontId="9" fillId="4" borderId="32" xfId="0" applyNumberFormat="1" applyFont="1" applyFill="1" applyBorder="1" applyAlignment="1">
      <alignment horizontal="center" vertical="center"/>
    </xf>
    <xf numFmtId="1" fontId="8" fillId="4" borderId="0" xfId="0" applyNumberFormat="1" applyFont="1" applyFill="1" applyAlignment="1">
      <alignment horizontal="left"/>
    </xf>
    <xf numFmtId="165" fontId="8" fillId="4" borderId="0" xfId="2" applyNumberFormat="1" applyFont="1" applyFill="1" applyProtection="1"/>
    <xf numFmtId="0" fontId="2" fillId="4" borderId="50" xfId="0" applyFont="1" applyFill="1" applyBorder="1" applyAlignment="1" applyProtection="1">
      <alignment horizontal="center" vertical="center"/>
      <protection locked="0"/>
    </xf>
    <xf numFmtId="0" fontId="2" fillId="4" borderId="51" xfId="0" applyFont="1" applyFill="1" applyBorder="1" applyAlignment="1" applyProtection="1">
      <alignment horizontal="center" vertical="center"/>
      <protection locked="0"/>
    </xf>
    <xf numFmtId="0" fontId="2" fillId="4" borderId="52" xfId="0" applyFont="1" applyFill="1" applyBorder="1" applyAlignment="1" applyProtection="1">
      <alignment horizontal="center" vertical="center"/>
      <protection locked="0"/>
    </xf>
    <xf numFmtId="1" fontId="2" fillId="4" borderId="50" xfId="0" applyNumberFormat="1" applyFont="1" applyFill="1" applyBorder="1" applyAlignment="1">
      <alignment horizontal="left"/>
    </xf>
    <xf numFmtId="0" fontId="2" fillId="4" borderId="25" xfId="0" applyFont="1" applyFill="1" applyBorder="1" applyAlignment="1">
      <alignment horizontal="center"/>
    </xf>
    <xf numFmtId="165" fontId="9" fillId="4" borderId="21" xfId="2" applyNumberFormat="1" applyFont="1" applyFill="1" applyBorder="1" applyAlignment="1" applyProtection="1">
      <alignment horizontal="center" vertical="center"/>
    </xf>
    <xf numFmtId="1" fontId="9" fillId="4" borderId="22" xfId="0" applyNumberFormat="1" applyFont="1" applyFill="1" applyBorder="1" applyAlignment="1">
      <alignment horizontal="left" vertical="top"/>
    </xf>
    <xf numFmtId="0" fontId="9" fillId="4" borderId="20" xfId="0" applyFont="1" applyFill="1" applyBorder="1" applyAlignment="1">
      <alignment vertical="top"/>
    </xf>
    <xf numFmtId="1" fontId="8" fillId="4" borderId="22" xfId="0" applyNumberFormat="1" applyFont="1" applyFill="1" applyBorder="1" applyAlignment="1">
      <alignment horizontal="left" vertical="top"/>
    </xf>
    <xf numFmtId="0" fontId="14" fillId="4" borderId="20" xfId="0" applyFont="1" applyFill="1" applyBorder="1" applyAlignment="1">
      <alignment vertical="top"/>
    </xf>
    <xf numFmtId="165" fontId="8" fillId="4" borderId="25" xfId="2" applyNumberFormat="1" applyFont="1" applyFill="1" applyBorder="1" applyAlignment="1" applyProtection="1">
      <alignment vertical="top"/>
      <protection locked="0"/>
    </xf>
    <xf numFmtId="165" fontId="8" fillId="4" borderId="21" xfId="2" applyNumberFormat="1" applyFont="1" applyFill="1" applyBorder="1" applyProtection="1">
      <protection locked="0"/>
    </xf>
    <xf numFmtId="165" fontId="15" fillId="4" borderId="25" xfId="2" applyNumberFormat="1" applyFont="1" applyFill="1" applyBorder="1" applyAlignment="1" applyProtection="1">
      <alignment vertical="top"/>
      <protection locked="0"/>
    </xf>
    <xf numFmtId="165" fontId="8" fillId="4" borderId="21" xfId="2" applyNumberFormat="1" applyFont="1" applyFill="1" applyBorder="1" applyAlignment="1" applyProtection="1">
      <alignment vertical="top"/>
      <protection locked="0"/>
    </xf>
    <xf numFmtId="1" fontId="8" fillId="4" borderId="23" xfId="0" applyNumberFormat="1" applyFont="1" applyFill="1" applyBorder="1" applyAlignment="1">
      <alignment horizontal="left" vertical="top"/>
    </xf>
    <xf numFmtId="165" fontId="8" fillId="4" borderId="26" xfId="2" applyNumberFormat="1" applyFont="1" applyFill="1" applyBorder="1" applyAlignment="1" applyProtection="1">
      <alignment vertical="top"/>
      <protection locked="0"/>
    </xf>
    <xf numFmtId="165" fontId="8" fillId="4" borderId="43" xfId="2" applyNumberFormat="1" applyFont="1" applyFill="1" applyBorder="1" applyAlignment="1" applyProtection="1">
      <alignment vertical="top"/>
      <protection locked="0"/>
    </xf>
    <xf numFmtId="0" fontId="9" fillId="4" borderId="71" xfId="0" applyFont="1" applyFill="1" applyBorder="1" applyAlignment="1">
      <alignment horizontal="right"/>
    </xf>
    <xf numFmtId="0" fontId="8" fillId="4" borderId="0" xfId="0" applyFont="1" applyFill="1" applyAlignment="1">
      <alignment horizontal="right"/>
    </xf>
    <xf numFmtId="49" fontId="8" fillId="4" borderId="0" xfId="0" applyNumberFormat="1" applyFont="1" applyFill="1"/>
    <xf numFmtId="49" fontId="2" fillId="4" borderId="50" xfId="0" applyNumberFormat="1" applyFont="1" applyFill="1" applyBorder="1"/>
    <xf numFmtId="49" fontId="9" fillId="4" borderId="22" xfId="0" applyNumberFormat="1" applyFont="1" applyFill="1" applyBorder="1" applyAlignment="1">
      <alignment vertical="top"/>
    </xf>
    <xf numFmtId="49" fontId="8" fillId="4" borderId="22" xfId="0" applyNumberFormat="1" applyFont="1" applyFill="1" applyBorder="1" applyAlignment="1">
      <alignment vertical="top"/>
    </xf>
    <xf numFmtId="165" fontId="15" fillId="4" borderId="21" xfId="2" applyNumberFormat="1" applyFont="1" applyFill="1" applyBorder="1" applyAlignment="1" applyProtection="1">
      <alignment vertical="top"/>
      <protection locked="0"/>
    </xf>
    <xf numFmtId="165" fontId="9" fillId="4" borderId="21" xfId="2" applyNumberFormat="1" applyFont="1" applyFill="1" applyBorder="1" applyAlignment="1" applyProtection="1">
      <alignment vertical="top"/>
      <protection locked="0"/>
    </xf>
    <xf numFmtId="49" fontId="8" fillId="4" borderId="23" xfId="0" applyNumberFormat="1" applyFont="1" applyFill="1" applyBorder="1" applyAlignment="1">
      <alignment vertical="top"/>
    </xf>
    <xf numFmtId="165" fontId="8" fillId="4" borderId="43" xfId="2" applyNumberFormat="1" applyFont="1" applyFill="1" applyBorder="1" applyProtection="1">
      <protection locked="0"/>
    </xf>
    <xf numFmtId="0" fontId="2" fillId="4" borderId="50" xfId="0" applyFont="1" applyFill="1" applyBorder="1" applyAlignment="1">
      <alignment horizontal="right"/>
    </xf>
    <xf numFmtId="0" fontId="2" fillId="4" borderId="20" xfId="0" applyFont="1" applyFill="1" applyBorder="1" applyAlignment="1">
      <alignment horizontal="left" vertical="center"/>
    </xf>
    <xf numFmtId="164" fontId="9" fillId="4" borderId="21" xfId="2" applyFont="1" applyFill="1" applyBorder="1" applyAlignment="1" applyProtection="1">
      <alignment horizontal="center" vertical="center"/>
    </xf>
    <xf numFmtId="166" fontId="9" fillId="4" borderId="21" xfId="2" applyNumberFormat="1" applyFont="1" applyFill="1" applyBorder="1" applyAlignment="1" applyProtection="1">
      <alignment horizontal="center" vertical="center"/>
    </xf>
    <xf numFmtId="0" fontId="9" fillId="4" borderId="23" xfId="0" applyFont="1" applyFill="1" applyBorder="1" applyAlignment="1">
      <alignment horizontal="right" vertical="top"/>
    </xf>
    <xf numFmtId="0" fontId="9" fillId="4" borderId="24" xfId="0" applyFont="1" applyFill="1" applyBorder="1" applyAlignment="1">
      <alignment vertical="top"/>
    </xf>
    <xf numFmtId="165" fontId="8" fillId="4" borderId="43" xfId="2" applyNumberFormat="1" applyFont="1" applyFill="1" applyBorder="1" applyAlignment="1" applyProtection="1">
      <alignment horizontal="center" vertical="center"/>
      <protection locked="0"/>
    </xf>
    <xf numFmtId="165" fontId="0" fillId="4" borderId="53" xfId="2" applyNumberFormat="1" applyFont="1" applyFill="1" applyBorder="1" applyProtection="1">
      <protection locked="0"/>
    </xf>
    <xf numFmtId="165" fontId="0" fillId="4" borderId="54" xfId="2" applyNumberFormat="1" applyFont="1" applyFill="1" applyBorder="1" applyProtection="1">
      <protection locked="0"/>
    </xf>
    <xf numFmtId="0" fontId="9" fillId="4" borderId="68" xfId="0" applyFont="1" applyFill="1" applyBorder="1" applyAlignment="1">
      <alignment horizontal="center" vertical="center" wrapText="1"/>
    </xf>
    <xf numFmtId="0" fontId="9" fillId="4" borderId="67" xfId="0" applyFont="1" applyFill="1" applyBorder="1" applyAlignment="1">
      <alignment horizontal="center" vertical="center" wrapText="1"/>
    </xf>
    <xf numFmtId="0" fontId="9" fillId="4" borderId="66" xfId="0" applyFont="1" applyFill="1" applyBorder="1" applyAlignment="1">
      <alignment horizontal="left" vertical="center"/>
    </xf>
    <xf numFmtId="4" fontId="32" fillId="0" borderId="0" xfId="0" applyNumberFormat="1" applyFont="1"/>
    <xf numFmtId="3" fontId="0" fillId="2" borderId="0" xfId="0" applyNumberFormat="1" applyFill="1" applyProtection="1">
      <protection locked="0"/>
    </xf>
    <xf numFmtId="9" fontId="0" fillId="0" borderId="0" xfId="0" applyNumberFormat="1"/>
    <xf numFmtId="164" fontId="8" fillId="4" borderId="21" xfId="2" applyFont="1" applyFill="1" applyBorder="1" applyAlignment="1" applyProtection="1">
      <alignment horizontal="center" vertical="center"/>
    </xf>
    <xf numFmtId="43" fontId="0" fillId="0" borderId="0" xfId="0" applyNumberFormat="1" applyProtection="1">
      <protection locked="0"/>
    </xf>
    <xf numFmtId="41" fontId="36" fillId="4" borderId="0" xfId="0" applyNumberFormat="1" applyFont="1" applyFill="1" applyProtection="1">
      <protection locked="0"/>
    </xf>
    <xf numFmtId="1" fontId="29" fillId="13" borderId="81" xfId="2" applyNumberFormat="1" applyFont="1" applyFill="1" applyBorder="1"/>
    <xf numFmtId="165" fontId="9" fillId="4" borderId="21" xfId="2" applyNumberFormat="1" applyFont="1" applyFill="1" applyBorder="1" applyAlignment="1" applyProtection="1">
      <alignment horizontal="center" vertical="top"/>
      <protection locked="0"/>
    </xf>
    <xf numFmtId="0" fontId="19" fillId="5" borderId="0" xfId="0" applyFont="1" applyFill="1" applyAlignment="1" applyProtection="1">
      <alignment horizontal="center" vertical="center"/>
      <protection locked="0"/>
    </xf>
    <xf numFmtId="49" fontId="22" fillId="5" borderId="0" xfId="0" applyNumberFormat="1" applyFont="1" applyFill="1" applyAlignment="1" applyProtection="1">
      <alignment horizontal="center" vertical="center"/>
      <protection locked="0"/>
    </xf>
    <xf numFmtId="49" fontId="19" fillId="5" borderId="0" xfId="0" applyNumberFormat="1" applyFont="1" applyFill="1" applyAlignment="1" applyProtection="1">
      <alignment horizontal="center" vertical="center"/>
      <protection locked="0"/>
    </xf>
    <xf numFmtId="0" fontId="3" fillId="0" borderId="80" xfId="0" applyFont="1" applyBorder="1" applyAlignment="1">
      <alignment horizontal="left"/>
    </xf>
    <xf numFmtId="0" fontId="3" fillId="0" borderId="81" xfId="0" applyFont="1" applyBorder="1" applyAlignment="1">
      <alignment horizontal="left"/>
    </xf>
    <xf numFmtId="0" fontId="3" fillId="0" borderId="82" xfId="0" applyFont="1" applyBorder="1" applyAlignment="1">
      <alignment horizontal="left"/>
    </xf>
    <xf numFmtId="0" fontId="3" fillId="0" borderId="83" xfId="0" applyFont="1" applyBorder="1" applyAlignment="1">
      <alignment horizontal="left"/>
    </xf>
    <xf numFmtId="0" fontId="3" fillId="0" borderId="84" xfId="0" applyFont="1" applyBorder="1" applyAlignment="1">
      <alignment horizontal="left"/>
    </xf>
    <xf numFmtId="0" fontId="3" fillId="0" borderId="85" xfId="0" applyFont="1" applyBorder="1" applyAlignment="1">
      <alignment horizontal="left"/>
    </xf>
    <xf numFmtId="0" fontId="3" fillId="0" borderId="86" xfId="0" applyFont="1" applyBorder="1" applyAlignment="1">
      <alignment horizontal="left"/>
    </xf>
    <xf numFmtId="0" fontId="3" fillId="0" borderId="87" xfId="0" applyFont="1" applyBorder="1" applyAlignment="1">
      <alignment horizontal="left"/>
    </xf>
    <xf numFmtId="0" fontId="3" fillId="0" borderId="88" xfId="0" applyFont="1" applyBorder="1" applyAlignment="1">
      <alignment horizontal="left"/>
    </xf>
    <xf numFmtId="0" fontId="3" fillId="0" borderId="89" xfId="0" applyFont="1" applyBorder="1" applyAlignment="1">
      <alignment horizontal="left"/>
    </xf>
    <xf numFmtId="0" fontId="2" fillId="0" borderId="90" xfId="0" applyFont="1" applyBorder="1" applyAlignment="1">
      <alignment horizontal="center"/>
    </xf>
    <xf numFmtId="0" fontId="2" fillId="0" borderId="91" xfId="0" applyFont="1" applyBorder="1" applyAlignment="1">
      <alignment horizontal="center"/>
    </xf>
    <xf numFmtId="0" fontId="3" fillId="0" borderId="92" xfId="0" applyFont="1" applyBorder="1" applyAlignment="1">
      <alignment horizontal="left"/>
    </xf>
    <xf numFmtId="0" fontId="3" fillId="0" borderId="93" xfId="0" applyFont="1" applyBorder="1" applyAlignment="1">
      <alignment horizontal="left"/>
    </xf>
    <xf numFmtId="0" fontId="3" fillId="0" borderId="94" xfId="0" applyFont="1" applyBorder="1" applyAlignment="1">
      <alignment horizontal="left"/>
    </xf>
    <xf numFmtId="0" fontId="3" fillId="0" borderId="95" xfId="0" applyFont="1" applyBorder="1" applyAlignment="1">
      <alignment horizontal="left"/>
    </xf>
    <xf numFmtId="0" fontId="23" fillId="0" borderId="74" xfId="0" applyFont="1" applyBorder="1" applyAlignment="1">
      <alignment horizontal="center"/>
    </xf>
    <xf numFmtId="0" fontId="23" fillId="0" borderId="96" xfId="0" applyFont="1" applyBorder="1" applyAlignment="1">
      <alignment horizontal="center"/>
    </xf>
    <xf numFmtId="0" fontId="23" fillId="0" borderId="97" xfId="0" applyFont="1" applyBorder="1" applyAlignment="1">
      <alignment horizontal="center"/>
    </xf>
    <xf numFmtId="0" fontId="2" fillId="0" borderId="74" xfId="0" applyFont="1" applyBorder="1" applyAlignment="1">
      <alignment horizontal="center"/>
    </xf>
    <xf numFmtId="0" fontId="2" fillId="0" borderId="96" xfId="0" applyFont="1" applyBorder="1" applyAlignment="1">
      <alignment horizontal="center"/>
    </xf>
    <xf numFmtId="0" fontId="2" fillId="0" borderId="97" xfId="0" applyFont="1" applyBorder="1" applyAlignment="1">
      <alignment horizontal="center"/>
    </xf>
    <xf numFmtId="0" fontId="3" fillId="0" borderId="98" xfId="0" applyFont="1" applyBorder="1" applyAlignment="1">
      <alignment horizontal="left"/>
    </xf>
    <xf numFmtId="0" fontId="3" fillId="0" borderId="99" xfId="0" applyFont="1" applyBorder="1" applyAlignment="1">
      <alignment horizontal="left"/>
    </xf>
    <xf numFmtId="0" fontId="3" fillId="0" borderId="100" xfId="0" applyFont="1" applyBorder="1" applyAlignment="1">
      <alignment horizontal="left"/>
    </xf>
    <xf numFmtId="0" fontId="3" fillId="0" borderId="101" xfId="0" applyFont="1" applyBorder="1" applyAlignment="1">
      <alignment horizontal="left"/>
    </xf>
    <xf numFmtId="0" fontId="14" fillId="0" borderId="102" xfId="0" applyFont="1" applyBorder="1" applyAlignment="1">
      <alignment horizontal="center" vertical="center"/>
    </xf>
    <xf numFmtId="0" fontId="14" fillId="0" borderId="103" xfId="0" applyFont="1" applyBorder="1" applyAlignment="1">
      <alignment horizontal="center" vertical="center"/>
    </xf>
    <xf numFmtId="0" fontId="5" fillId="0" borderId="104" xfId="0" applyFont="1" applyBorder="1" applyAlignment="1" applyProtection="1">
      <alignment horizontal="center" vertical="center"/>
      <protection locked="0"/>
    </xf>
    <xf numFmtId="0" fontId="5" fillId="0" borderId="105" xfId="0" applyFont="1" applyBorder="1" applyAlignment="1" applyProtection="1">
      <alignment horizontal="center" vertical="center"/>
      <protection locked="0"/>
    </xf>
    <xf numFmtId="0" fontId="5" fillId="0" borderId="106" xfId="0" applyFont="1" applyBorder="1" applyAlignment="1" applyProtection="1">
      <alignment horizontal="center" vertical="center"/>
      <protection locked="0"/>
    </xf>
    <xf numFmtId="0" fontId="5" fillId="0" borderId="107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center"/>
    </xf>
    <xf numFmtId="0" fontId="5" fillId="0" borderId="109" xfId="0" applyFont="1" applyBorder="1" applyAlignment="1">
      <alignment horizontal="center"/>
    </xf>
    <xf numFmtId="0" fontId="5" fillId="0" borderId="11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1" xfId="0" applyFont="1" applyBorder="1" applyAlignment="1">
      <alignment horizontal="center"/>
    </xf>
    <xf numFmtId="0" fontId="5" fillId="0" borderId="112" xfId="0" applyFont="1" applyBorder="1" applyAlignment="1">
      <alignment horizontal="center"/>
    </xf>
    <xf numFmtId="0" fontId="5" fillId="0" borderId="113" xfId="0" applyFont="1" applyBorder="1" applyAlignment="1">
      <alignment horizontal="center"/>
    </xf>
    <xf numFmtId="0" fontId="5" fillId="0" borderId="104" xfId="0" applyFont="1" applyBorder="1" applyAlignment="1">
      <alignment horizontal="center" vertical="center"/>
    </xf>
    <xf numFmtId="0" fontId="5" fillId="0" borderId="105" xfId="0" applyFont="1" applyBorder="1" applyAlignment="1">
      <alignment horizontal="center" vertical="center"/>
    </xf>
    <xf numFmtId="0" fontId="5" fillId="0" borderId="108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7" xfId="0" applyFont="1" applyBorder="1" applyAlignment="1" applyProtection="1">
      <alignment horizontal="center" vertical="center"/>
      <protection locked="0"/>
    </xf>
    <xf numFmtId="0" fontId="9" fillId="4" borderId="104" xfId="0" applyFont="1" applyFill="1" applyBorder="1" applyAlignment="1">
      <alignment horizontal="center" vertical="center"/>
    </xf>
    <xf numFmtId="0" fontId="9" fillId="4" borderId="107" xfId="0" applyFont="1" applyFill="1" applyBorder="1" applyAlignment="1">
      <alignment horizontal="center" vertical="center"/>
    </xf>
    <xf numFmtId="0" fontId="9" fillId="4" borderId="108" xfId="0" applyFont="1" applyFill="1" applyBorder="1" applyAlignment="1">
      <alignment horizontal="center" vertical="center"/>
    </xf>
    <xf numFmtId="0" fontId="9" fillId="4" borderId="114" xfId="0" applyFont="1" applyFill="1" applyBorder="1" applyAlignment="1">
      <alignment horizontal="center" vertical="center"/>
    </xf>
    <xf numFmtId="0" fontId="9" fillId="4" borderId="115" xfId="0" applyFont="1" applyFill="1" applyBorder="1" applyAlignment="1">
      <alignment horizontal="center" vertical="center"/>
    </xf>
    <xf numFmtId="0" fontId="9" fillId="4" borderId="116" xfId="0" applyFont="1" applyFill="1" applyBorder="1" applyAlignment="1">
      <alignment horizontal="center" vertical="center"/>
    </xf>
    <xf numFmtId="0" fontId="11" fillId="4" borderId="117" xfId="0" applyFont="1" applyFill="1" applyBorder="1" applyAlignment="1">
      <alignment horizontal="center" vertical="center"/>
    </xf>
    <xf numFmtId="0" fontId="11" fillId="4" borderId="118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9" fillId="4" borderId="117" xfId="0" applyFont="1" applyFill="1" applyBorder="1" applyAlignment="1">
      <alignment horizontal="center" vertical="center"/>
    </xf>
    <xf numFmtId="0" fontId="9" fillId="4" borderId="118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19" xfId="0" applyFont="1" applyFill="1" applyBorder="1" applyAlignment="1">
      <alignment horizontal="center" vertical="center"/>
    </xf>
    <xf numFmtId="0" fontId="9" fillId="4" borderId="120" xfId="0" applyFont="1" applyFill="1" applyBorder="1" applyAlignment="1">
      <alignment horizontal="center" vertical="center"/>
    </xf>
    <xf numFmtId="0" fontId="9" fillId="4" borderId="121" xfId="0" applyFont="1" applyFill="1" applyBorder="1" applyAlignment="1">
      <alignment horizontal="center" vertical="center"/>
    </xf>
    <xf numFmtId="0" fontId="9" fillId="4" borderId="122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/>
    </xf>
    <xf numFmtId="0" fontId="11" fillId="4" borderId="125" xfId="0" applyFont="1" applyFill="1" applyBorder="1" applyAlignment="1">
      <alignment horizontal="center" vertical="center"/>
    </xf>
    <xf numFmtId="0" fontId="11" fillId="4" borderId="108" xfId="0" applyFont="1" applyFill="1" applyBorder="1" applyAlignment="1">
      <alignment horizontal="center" vertical="center"/>
    </xf>
    <xf numFmtId="0" fontId="11" fillId="4" borderId="126" xfId="0" applyFont="1" applyFill="1" applyBorder="1" applyAlignment="1">
      <alignment horizontal="center" vertical="center"/>
    </xf>
    <xf numFmtId="0" fontId="11" fillId="4" borderId="106" xfId="0" applyFont="1" applyFill="1" applyBorder="1" applyAlignment="1" applyProtection="1">
      <alignment horizontal="center" vertical="center"/>
      <protection locked="0"/>
    </xf>
    <xf numFmtId="0" fontId="11" fillId="4" borderId="105" xfId="0" applyFont="1" applyFill="1" applyBorder="1" applyAlignment="1" applyProtection="1">
      <alignment horizontal="center" vertical="center"/>
      <protection locked="0"/>
    </xf>
    <xf numFmtId="0" fontId="11" fillId="4" borderId="104" xfId="0" applyFont="1" applyFill="1" applyBorder="1" applyAlignment="1">
      <alignment horizontal="center" vertical="center"/>
    </xf>
    <xf numFmtId="0" fontId="11" fillId="4" borderId="107" xfId="0" applyFont="1" applyFill="1" applyBorder="1" applyAlignment="1">
      <alignment horizontal="center" vertical="center"/>
    </xf>
    <xf numFmtId="0" fontId="11" fillId="4" borderId="127" xfId="0" applyFont="1" applyFill="1" applyBorder="1" applyAlignment="1">
      <alignment horizontal="center" vertical="center"/>
    </xf>
    <xf numFmtId="0" fontId="18" fillId="4" borderId="127" xfId="0" applyFont="1" applyFill="1" applyBorder="1" applyAlignment="1">
      <alignment horizontal="center"/>
    </xf>
    <xf numFmtId="0" fontId="9" fillId="4" borderId="128" xfId="0" applyFont="1" applyFill="1" applyBorder="1" applyAlignment="1" applyProtection="1">
      <alignment horizontal="center"/>
      <protection locked="0"/>
    </xf>
    <xf numFmtId="0" fontId="9" fillId="4" borderId="129" xfId="0" applyFont="1" applyFill="1" applyBorder="1" applyAlignment="1" applyProtection="1">
      <alignment horizontal="center"/>
      <protection locked="0"/>
    </xf>
    <xf numFmtId="0" fontId="2" fillId="6" borderId="130" xfId="0" applyFont="1" applyFill="1" applyBorder="1" applyAlignment="1">
      <alignment horizontal="center" vertical="center"/>
    </xf>
    <xf numFmtId="0" fontId="2" fillId="6" borderId="131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left"/>
    </xf>
    <xf numFmtId="0" fontId="10" fillId="4" borderId="8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20" xfId="0" applyFont="1" applyFill="1" applyBorder="1" applyAlignment="1">
      <alignment horizontal="center" vertical="center"/>
    </xf>
    <xf numFmtId="0" fontId="2" fillId="4" borderId="121" xfId="0" applyFont="1" applyFill="1" applyBorder="1" applyAlignment="1">
      <alignment horizontal="center" vertical="center"/>
    </xf>
    <xf numFmtId="0" fontId="2" fillId="4" borderId="123" xfId="0" applyFont="1" applyFill="1" applyBorder="1" applyAlignment="1">
      <alignment horizontal="center" vertical="center"/>
    </xf>
    <xf numFmtId="0" fontId="2" fillId="4" borderId="50" xfId="0" applyFont="1" applyFill="1" applyBorder="1" applyAlignment="1" applyProtection="1">
      <alignment horizontal="center" vertical="center"/>
      <protection locked="0"/>
    </xf>
    <xf numFmtId="0" fontId="2" fillId="4" borderId="51" xfId="0" applyFont="1" applyFill="1" applyBorder="1" applyAlignment="1" applyProtection="1">
      <alignment horizontal="center" vertical="center"/>
      <protection locked="0"/>
    </xf>
    <xf numFmtId="0" fontId="2" fillId="4" borderId="52" xfId="0" applyFont="1" applyFill="1" applyBorder="1" applyAlignment="1" applyProtection="1">
      <alignment horizontal="center" vertical="center"/>
      <protection locked="0"/>
    </xf>
    <xf numFmtId="0" fontId="2" fillId="4" borderId="120" xfId="0" applyFont="1" applyFill="1" applyBorder="1" applyAlignment="1" applyProtection="1">
      <alignment horizontal="center" vertical="center"/>
      <protection locked="0"/>
    </xf>
    <xf numFmtId="0" fontId="2" fillId="4" borderId="121" xfId="0" applyFont="1" applyFill="1" applyBorder="1" applyAlignment="1" applyProtection="1">
      <alignment horizontal="center" vertical="center"/>
      <protection locked="0"/>
    </xf>
    <xf numFmtId="0" fontId="2" fillId="4" borderId="123" xfId="0" applyFont="1" applyFill="1" applyBorder="1" applyAlignment="1" applyProtection="1">
      <alignment horizontal="center" vertical="center"/>
      <protection locked="0"/>
    </xf>
    <xf numFmtId="0" fontId="2" fillId="4" borderId="50" xfId="0" applyFont="1" applyFill="1" applyBorder="1" applyAlignment="1">
      <alignment horizontal="center"/>
    </xf>
    <xf numFmtId="0" fontId="2" fillId="4" borderId="124" xfId="0" applyFont="1" applyFill="1" applyBorder="1" applyAlignment="1">
      <alignment horizontal="center"/>
    </xf>
    <xf numFmtId="0" fontId="20" fillId="4" borderId="120" xfId="0" applyFont="1" applyFill="1" applyBorder="1" applyAlignment="1">
      <alignment horizontal="center" vertical="center"/>
    </xf>
    <xf numFmtId="0" fontId="20" fillId="4" borderId="121" xfId="0" applyFont="1" applyFill="1" applyBorder="1" applyAlignment="1">
      <alignment horizontal="center" vertical="center"/>
    </xf>
    <xf numFmtId="0" fontId="20" fillId="4" borderId="123" xfId="0" applyFont="1" applyFill="1" applyBorder="1" applyAlignment="1">
      <alignment horizontal="center" vertical="center"/>
    </xf>
    <xf numFmtId="0" fontId="11" fillId="11" borderId="132" xfId="0" applyFont="1" applyFill="1" applyBorder="1" applyAlignment="1">
      <alignment horizontal="center" vertical="center"/>
    </xf>
    <xf numFmtId="0" fontId="11" fillId="11" borderId="133" xfId="0" applyFont="1" applyFill="1" applyBorder="1" applyAlignment="1">
      <alignment horizontal="center" vertical="center"/>
    </xf>
    <xf numFmtId="0" fontId="11" fillId="11" borderId="134" xfId="0" applyFont="1" applyFill="1" applyBorder="1" applyAlignment="1">
      <alignment horizontal="center" vertical="center"/>
    </xf>
  </cellXfs>
  <cellStyles count="24">
    <cellStyle name="Millares" xfId="2" builtinId="3"/>
    <cellStyle name="Millares [0]" xfId="1" builtinId="6"/>
    <cellStyle name="Normal" xfId="0" builtinId="0"/>
    <cellStyle name="Normal 2" xfId="3" xr:uid="{00000000-0005-0000-0000-000006000000}"/>
    <cellStyle name="Normal 3" xfId="4" xr:uid="{00000000-0005-0000-0000-000007000000}"/>
    <cellStyle name="S0" xfId="5" xr:uid="{E8F367E4-2F3F-4112-98AC-C7CC57091F70}"/>
    <cellStyle name="S1" xfId="6" xr:uid="{FDF25880-5508-44D6-B303-B5571F36F4F8}"/>
    <cellStyle name="S10" xfId="15" xr:uid="{DD50E662-D00D-43C7-AFEB-A179B833E1AC}"/>
    <cellStyle name="S11" xfId="16" xr:uid="{590E1BAB-A318-432A-A18E-2951A9F3A382}"/>
    <cellStyle name="S12" xfId="17" xr:uid="{3FD1DFE0-CAEC-4E5E-8D48-771367272F49}"/>
    <cellStyle name="S13" xfId="18" xr:uid="{D5B5151E-060D-40F2-B676-4AF03E0C9A5C}"/>
    <cellStyle name="S14" xfId="19" xr:uid="{FF3634EA-BCB1-4691-94CF-AB2468A2911C}"/>
    <cellStyle name="S15" xfId="20" xr:uid="{F34337CD-E4FD-4E6B-8DEB-2101FC6BE877}"/>
    <cellStyle name="S16" xfId="21" xr:uid="{826B9329-B6A9-46FA-BB38-41498F5F8A50}"/>
    <cellStyle name="S17" xfId="22" xr:uid="{B1609C69-17AE-410A-9D31-AA26086C0231}"/>
    <cellStyle name="S18" xfId="23" xr:uid="{23CABA9C-6908-427D-87F1-D1B6A3FA1967}"/>
    <cellStyle name="S2" xfId="7" xr:uid="{F4AD26CE-1F0F-4E4E-95DD-9EC7B8C15111}"/>
    <cellStyle name="S3" xfId="8" xr:uid="{98E6117A-B9F0-4C30-AE88-B1F853427DFB}"/>
    <cellStyle name="S4" xfId="9" xr:uid="{9D0BB463-D471-4AB9-BBE8-22718BFAEF2D}"/>
    <cellStyle name="S5" xfId="10" xr:uid="{BF60C529-8835-4961-98DE-1ABB83F14F79}"/>
    <cellStyle name="S6" xfId="11" xr:uid="{FC34C982-8ACD-4AA5-A199-1755A4795C08}"/>
    <cellStyle name="S7" xfId="12" xr:uid="{12229FB3-8469-4859-8C6F-86E86B528CA9}"/>
    <cellStyle name="S8" xfId="13" xr:uid="{A35052FF-1D13-4579-BA98-D0C203566D3F}"/>
    <cellStyle name="S9" xfId="14" xr:uid="{BC5773DF-70EF-4FC3-9516-AE6D07EF49CF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Prev s Otros Activos Riesgos'!A1"/><Relationship Id="rId13" Type="http://schemas.openxmlformats.org/officeDocument/2006/relationships/hyperlink" Target="#'Depositos Financieras Ext'!A1"/><Relationship Id="rId18" Type="http://schemas.openxmlformats.org/officeDocument/2006/relationships/hyperlink" Target="#'Depositos Coop. Gs'!A1"/><Relationship Id="rId26" Type="http://schemas.openxmlformats.org/officeDocument/2006/relationships/hyperlink" Target="#'Cuenta de Orden'!A1"/><Relationship Id="rId3" Type="http://schemas.openxmlformats.org/officeDocument/2006/relationships/hyperlink" Target="#'Prev. 1.3'!A1"/><Relationship Id="rId21" Type="http://schemas.openxmlformats.org/officeDocument/2006/relationships/hyperlink" Target="#'Concentraci&#243;n Ahorros'!A1"/><Relationship Id="rId7" Type="http://schemas.openxmlformats.org/officeDocument/2006/relationships/hyperlink" Target="#'Prev sobre Bienes adjudicados'!A1"/><Relationship Id="rId12" Type="http://schemas.openxmlformats.org/officeDocument/2006/relationships/hyperlink" Target="#'Depositos Bancos Ext'!A1"/><Relationship Id="rId17" Type="http://schemas.openxmlformats.org/officeDocument/2006/relationships/hyperlink" Target="#'Depositos Financieras Gs'!A1"/><Relationship Id="rId25" Type="http://schemas.openxmlformats.org/officeDocument/2006/relationships/hyperlink" Target="#'Balance General'!A1"/><Relationship Id="rId2" Type="http://schemas.openxmlformats.org/officeDocument/2006/relationships/hyperlink" Target="#'Prev. 1.2'!A1"/><Relationship Id="rId16" Type="http://schemas.openxmlformats.org/officeDocument/2006/relationships/hyperlink" Target="#'Depositos Bancos Gs'!A1"/><Relationship Id="rId20" Type="http://schemas.openxmlformats.org/officeDocument/2006/relationships/hyperlink" Target="#'Concentraci&#243;n de Cr&#233;ditos'!A1"/><Relationship Id="rId29" Type="http://schemas.openxmlformats.org/officeDocument/2006/relationships/hyperlink" Target="#Socios!A1"/><Relationship Id="rId1" Type="http://schemas.openxmlformats.org/officeDocument/2006/relationships/hyperlink" Target="#'Prev. 1.1'!A1"/><Relationship Id="rId6" Type="http://schemas.openxmlformats.org/officeDocument/2006/relationships/hyperlink" Target="#'Prev. Depositos Vista'!A1"/><Relationship Id="rId11" Type="http://schemas.openxmlformats.org/officeDocument/2006/relationships/hyperlink" Target="#'Prev. Depositos Plazo'!A1"/><Relationship Id="rId24" Type="http://schemas.openxmlformats.org/officeDocument/2006/relationships/hyperlink" Target="#'Concentraci&#243;n de Cr&#233;ditos Venc.'!A1"/><Relationship Id="rId5" Type="http://schemas.openxmlformats.org/officeDocument/2006/relationships/hyperlink" Target="#'Prev. 1.5'!A1"/><Relationship Id="rId15" Type="http://schemas.openxmlformats.org/officeDocument/2006/relationships/hyperlink" Target="#'Depositos Centrales Ext'!A1"/><Relationship Id="rId23" Type="http://schemas.openxmlformats.org/officeDocument/2006/relationships/hyperlink" Target="#'Clasificaci&#243;n de Cr&#233;ditos'!A1"/><Relationship Id="rId28" Type="http://schemas.openxmlformats.org/officeDocument/2006/relationships/hyperlink" Target="#Indicadores!A1"/><Relationship Id="rId10" Type="http://schemas.openxmlformats.org/officeDocument/2006/relationships/image" Target="../media/image1.png"/><Relationship Id="rId19" Type="http://schemas.openxmlformats.org/officeDocument/2006/relationships/hyperlink" Target="#'Depositos Centrales Gs'!A1"/><Relationship Id="rId4" Type="http://schemas.openxmlformats.org/officeDocument/2006/relationships/hyperlink" Target="#'Prev. 1.4'!A1"/><Relationship Id="rId9" Type="http://schemas.openxmlformats.org/officeDocument/2006/relationships/hyperlink" Target="http://www.incoop.gov.py" TargetMode="External"/><Relationship Id="rId14" Type="http://schemas.openxmlformats.org/officeDocument/2006/relationships/hyperlink" Target="#'Depositos Coop. Ext'!A1"/><Relationship Id="rId22" Type="http://schemas.openxmlformats.org/officeDocument/2006/relationships/hyperlink" Target="#'Ejecuci&#243;n Presupuestaria'!A1"/><Relationship Id="rId27" Type="http://schemas.openxmlformats.org/officeDocument/2006/relationships/hyperlink" Target="#'Cuadro de Resultado'!A1"/><Relationship Id="rId30" Type="http://schemas.openxmlformats.org/officeDocument/2006/relationships/hyperlink" Target="#'Brecha de Liquidez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F30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</xdr:row>
      <xdr:rowOff>161209</xdr:rowOff>
    </xdr:from>
    <xdr:to>
      <xdr:col>3</xdr:col>
      <xdr:colOff>536455</xdr:colOff>
      <xdr:row>30</xdr:row>
      <xdr:rowOff>142875</xdr:rowOff>
    </xdr:to>
    <xdr:sp macro="" textlink="">
      <xdr:nvSpPr>
        <xdr:cNvPr id="4" name="Redondear rectángulo de esquina sencill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23825" y="1666875"/>
          <a:ext cx="2695575" cy="4552950"/>
        </a:xfrm>
        <a:prstGeom prst="round1Rect">
          <a:avLst>
            <a:gd name="adj" fmla="val 15005"/>
          </a:avLst>
        </a:prstGeom>
        <a:solidFill>
          <a:schemeClr val="accent6">
            <a:lumMod val="60000"/>
            <a:lumOff val="40000"/>
          </a:schemeClr>
        </a:solidFill>
        <a:ln w="19050">
          <a:solidFill>
            <a:schemeClr val="accent6"/>
          </a:solidFill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endParaRPr lang="es-PY" sz="1100" b="1"/>
        </a:p>
      </xdr:txBody>
    </xdr:sp>
    <xdr:clientData/>
  </xdr:twoCellAnchor>
  <xdr:twoCellAnchor>
    <xdr:from>
      <xdr:col>0</xdr:col>
      <xdr:colOff>311090</xdr:colOff>
      <xdr:row>7</xdr:row>
      <xdr:rowOff>126704</xdr:rowOff>
    </xdr:from>
    <xdr:to>
      <xdr:col>3</xdr:col>
      <xdr:colOff>349190</xdr:colOff>
      <xdr:row>9</xdr:row>
      <xdr:rowOff>2878</xdr:rowOff>
    </xdr:to>
    <xdr:sp macro="" textlink="">
      <xdr:nvSpPr>
        <xdr:cNvPr id="6" name="Rectángulo redondeado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14325" y="1819275"/>
          <a:ext cx="2324100" cy="257175"/>
        </a:xfrm>
        <a:prstGeom prst="roundRect">
          <a:avLst/>
        </a:prstGeom>
        <a:solidFill>
          <a:schemeClr val="accent6"/>
        </a:solidFill>
        <a:ln w="19050">
          <a:solidFill>
            <a:schemeClr val="bg1"/>
          </a:solidFill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CARTERA TOTAL</a:t>
          </a:r>
        </a:p>
      </xdr:txBody>
    </xdr:sp>
    <xdr:clientData/>
  </xdr:twoCellAnchor>
  <xdr:twoCellAnchor>
    <xdr:from>
      <xdr:col>0</xdr:col>
      <xdr:colOff>311090</xdr:colOff>
      <xdr:row>9</xdr:row>
      <xdr:rowOff>67053</xdr:rowOff>
    </xdr:from>
    <xdr:to>
      <xdr:col>3</xdr:col>
      <xdr:colOff>349190</xdr:colOff>
      <xdr:row>10</xdr:row>
      <xdr:rowOff>131930</xdr:rowOff>
    </xdr:to>
    <xdr:sp macro="" textlink="">
      <xdr:nvSpPr>
        <xdr:cNvPr id="7" name="Rectángulo redondeado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14325" y="2143125"/>
          <a:ext cx="2324100" cy="257175"/>
        </a:xfrm>
        <a:prstGeom prst="roundRect">
          <a:avLst/>
        </a:prstGeom>
        <a:ln w="19050">
          <a:solidFill>
            <a:schemeClr val="bg1"/>
          </a:solidFill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CRÉDITOS VINCULADOS</a:t>
          </a:r>
        </a:p>
      </xdr:txBody>
    </xdr:sp>
    <xdr:clientData/>
  </xdr:twoCellAnchor>
  <xdr:twoCellAnchor>
    <xdr:from>
      <xdr:col>0</xdr:col>
      <xdr:colOff>311090</xdr:colOff>
      <xdr:row>11</xdr:row>
      <xdr:rowOff>5605</xdr:rowOff>
    </xdr:from>
    <xdr:to>
      <xdr:col>3</xdr:col>
      <xdr:colOff>349190</xdr:colOff>
      <xdr:row>12</xdr:row>
      <xdr:rowOff>72279</xdr:rowOff>
    </xdr:to>
    <xdr:sp macro="" textlink="">
      <xdr:nvSpPr>
        <xdr:cNvPr id="8" name="Rectángulo redondeado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14325" y="2466975"/>
          <a:ext cx="2324100" cy="257175"/>
        </a:xfrm>
        <a:prstGeom prst="roundRect">
          <a:avLst/>
        </a:prstGeom>
        <a:ln w="19050">
          <a:solidFill>
            <a:schemeClr val="bg1"/>
          </a:solidFill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CRÉDITOS DIRECTIVOS Y CONYUGES</a:t>
          </a:r>
        </a:p>
      </xdr:txBody>
    </xdr:sp>
    <xdr:clientData/>
  </xdr:twoCellAnchor>
  <xdr:twoCellAnchor>
    <xdr:from>
      <xdr:col>0</xdr:col>
      <xdr:colOff>311090</xdr:colOff>
      <xdr:row>12</xdr:row>
      <xdr:rowOff>136454</xdr:rowOff>
    </xdr:from>
    <xdr:to>
      <xdr:col>3</xdr:col>
      <xdr:colOff>349190</xdr:colOff>
      <xdr:row>15</xdr:row>
      <xdr:rowOff>17782</xdr:rowOff>
    </xdr:to>
    <xdr:sp macro="" textlink="">
      <xdr:nvSpPr>
        <xdr:cNvPr id="9" name="Rectángulo redondeado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14325" y="2781300"/>
          <a:ext cx="2324100" cy="457200"/>
        </a:xfrm>
        <a:prstGeom prst="roundRect">
          <a:avLst/>
        </a:prstGeom>
        <a:ln w="19050">
          <a:solidFill>
            <a:schemeClr val="bg1"/>
          </a:solidFill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900" b="1">
              <a:solidFill>
                <a:schemeClr val="bg1"/>
              </a:solidFill>
            </a:rPr>
            <a:t>CRÉDITOS</a:t>
          </a:r>
          <a:r>
            <a:rPr lang="es-PY" sz="900" b="1" baseline="0">
              <a:solidFill>
                <a:schemeClr val="bg1"/>
              </a:solidFill>
            </a:rPr>
            <a:t> DE </a:t>
          </a:r>
          <a:r>
            <a:rPr lang="es-PY" sz="900" b="1">
              <a:solidFill>
                <a:schemeClr val="bg1"/>
              </a:solidFill>
            </a:rPr>
            <a:t>MIEMBROS DE COMITES Y CONYUGES</a:t>
          </a:r>
        </a:p>
      </xdr:txBody>
    </xdr:sp>
    <xdr:clientData/>
  </xdr:twoCellAnchor>
  <xdr:twoCellAnchor>
    <xdr:from>
      <xdr:col>0</xdr:col>
      <xdr:colOff>311090</xdr:colOff>
      <xdr:row>15</xdr:row>
      <xdr:rowOff>81957</xdr:rowOff>
    </xdr:from>
    <xdr:to>
      <xdr:col>3</xdr:col>
      <xdr:colOff>349190</xdr:colOff>
      <xdr:row>17</xdr:row>
      <xdr:rowOff>148631</xdr:rowOff>
    </xdr:to>
    <xdr:sp macro="" textlink="">
      <xdr:nvSpPr>
        <xdr:cNvPr id="10" name="Rectángulo redondeado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14325" y="3305175"/>
          <a:ext cx="2324100" cy="447675"/>
        </a:xfrm>
        <a:prstGeom prst="roundRect">
          <a:avLst/>
        </a:prstGeom>
        <a:ln w="19050">
          <a:solidFill>
            <a:schemeClr val="bg1"/>
          </a:solidFill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900" b="1">
              <a:solidFill>
                <a:schemeClr val="bg1"/>
              </a:solidFill>
            </a:rPr>
            <a:t>CRÉDITOS DE EMPLEADOS CON POTESTAD DE OTORGAR CRÉDITOS Y CONYUGES</a:t>
          </a:r>
        </a:p>
      </xdr:txBody>
    </xdr:sp>
    <xdr:clientData/>
  </xdr:twoCellAnchor>
  <xdr:twoCellAnchor>
    <xdr:from>
      <xdr:col>0</xdr:col>
      <xdr:colOff>112323</xdr:colOff>
      <xdr:row>3</xdr:row>
      <xdr:rowOff>133350</xdr:rowOff>
    </xdr:from>
    <xdr:to>
      <xdr:col>3</xdr:col>
      <xdr:colOff>523875</xdr:colOff>
      <xdr:row>6</xdr:row>
      <xdr:rowOff>165172</xdr:rowOff>
    </xdr:to>
    <xdr:sp macro="" textlink="">
      <xdr:nvSpPr>
        <xdr:cNvPr id="15" name="Rectángulo redondead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14300" y="1066800"/>
          <a:ext cx="2695575" cy="600075"/>
        </a:xfrm>
        <a:prstGeom prst="roundRect">
          <a:avLst/>
        </a:prstGeom>
        <a:noFill/>
        <a:ln w="19050">
          <a:noFill/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400" b="1">
              <a:solidFill>
                <a:schemeClr val="bg1"/>
              </a:solidFill>
            </a:rPr>
            <a:t>CLASIFICACIÓN DE CARTERA DE CRÉDITOS Y PREVISIONES</a:t>
          </a:r>
        </a:p>
      </xdr:txBody>
    </xdr:sp>
    <xdr:clientData/>
  </xdr:twoCellAnchor>
  <xdr:twoCellAnchor>
    <xdr:from>
      <xdr:col>7</xdr:col>
      <xdr:colOff>418258</xdr:colOff>
      <xdr:row>21</xdr:row>
      <xdr:rowOff>33122</xdr:rowOff>
    </xdr:from>
    <xdr:to>
      <xdr:col>11</xdr:col>
      <xdr:colOff>67091</xdr:colOff>
      <xdr:row>30</xdr:row>
      <xdr:rowOff>133350</xdr:rowOff>
    </xdr:to>
    <xdr:sp macro="" textlink="">
      <xdr:nvSpPr>
        <xdr:cNvPr id="17" name="Redondear rectángulo de esquina sencilla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753100" y="4391025"/>
          <a:ext cx="2752725" cy="1819275"/>
        </a:xfrm>
        <a:prstGeom prst="round1Rect">
          <a:avLst>
            <a:gd name="adj" fmla="val 15005"/>
          </a:avLst>
        </a:prstGeom>
        <a:solidFill>
          <a:schemeClr val="accent6">
            <a:lumMod val="60000"/>
            <a:lumOff val="40000"/>
          </a:schemeClr>
        </a:solidFill>
        <a:ln w="19050">
          <a:solidFill>
            <a:schemeClr val="accent6"/>
          </a:solidFill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endParaRPr lang="es-PY" sz="1100" b="1"/>
        </a:p>
      </xdr:txBody>
    </xdr:sp>
    <xdr:clientData/>
  </xdr:twoCellAnchor>
  <xdr:twoCellAnchor>
    <xdr:from>
      <xdr:col>7</xdr:col>
      <xdr:colOff>417540</xdr:colOff>
      <xdr:row>18</xdr:row>
      <xdr:rowOff>44262</xdr:rowOff>
    </xdr:from>
    <xdr:to>
      <xdr:col>11</xdr:col>
      <xdr:colOff>67092</xdr:colOff>
      <xdr:row>21</xdr:row>
      <xdr:rowOff>80206</xdr:rowOff>
    </xdr:to>
    <xdr:sp macro="" textlink="">
      <xdr:nvSpPr>
        <xdr:cNvPr id="18" name="Rectángulo redondead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753100" y="3838575"/>
          <a:ext cx="2752725" cy="609600"/>
        </a:xfrm>
        <a:prstGeom prst="roundRect">
          <a:avLst/>
        </a:prstGeom>
        <a:noFill/>
        <a:ln w="19050">
          <a:noFill/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400" b="1">
              <a:solidFill>
                <a:schemeClr val="bg1"/>
              </a:solidFill>
            </a:rPr>
            <a:t>PREVISIONES SOBRE:</a:t>
          </a:r>
        </a:p>
      </xdr:txBody>
    </xdr:sp>
    <xdr:clientData/>
  </xdr:twoCellAnchor>
  <xdr:twoCellAnchor>
    <xdr:from>
      <xdr:col>7</xdr:col>
      <xdr:colOff>586832</xdr:colOff>
      <xdr:row>22</xdr:row>
      <xdr:rowOff>25217</xdr:rowOff>
    </xdr:from>
    <xdr:to>
      <xdr:col>10</xdr:col>
      <xdr:colOff>624932</xdr:colOff>
      <xdr:row>23</xdr:row>
      <xdr:rowOff>91891</xdr:rowOff>
    </xdr:to>
    <xdr:sp macro="" textlink="">
      <xdr:nvSpPr>
        <xdr:cNvPr id="23" name="Rectángulo redondeado 2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924550" y="4581525"/>
          <a:ext cx="2324100" cy="257175"/>
        </a:xfrm>
        <a:prstGeom prst="roundRect">
          <a:avLst/>
        </a:prstGeom>
        <a:ln w="19050">
          <a:solidFill>
            <a:schemeClr val="bg1"/>
          </a:solidFill>
        </a:ln>
        <a:effectLst>
          <a:glow rad="101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DEPÓSITOS</a:t>
          </a:r>
          <a:r>
            <a:rPr lang="es-PY" sz="1000" b="1" baseline="0">
              <a:solidFill>
                <a:schemeClr val="bg1"/>
              </a:solidFill>
            </a:rPr>
            <a:t> </a:t>
          </a:r>
          <a:r>
            <a:rPr lang="es-PY" sz="1000" b="1">
              <a:solidFill>
                <a:schemeClr val="bg1"/>
              </a:solidFill>
            </a:rPr>
            <a:t>A</a:t>
          </a:r>
          <a:r>
            <a:rPr lang="es-PY" sz="1000" b="1" baseline="0">
              <a:solidFill>
                <a:schemeClr val="bg1"/>
              </a:solidFill>
            </a:rPr>
            <a:t> LA VISTA</a:t>
          </a:r>
          <a:endParaRPr lang="es-PY" sz="1000" b="1"/>
        </a:p>
      </xdr:txBody>
    </xdr:sp>
    <xdr:clientData/>
  </xdr:twoCellAnchor>
  <xdr:twoCellAnchor>
    <xdr:from>
      <xdr:col>7</xdr:col>
      <xdr:colOff>586832</xdr:colOff>
      <xdr:row>25</xdr:row>
      <xdr:rowOff>115235</xdr:rowOff>
    </xdr:from>
    <xdr:to>
      <xdr:col>10</xdr:col>
      <xdr:colOff>624932</xdr:colOff>
      <xdr:row>27</xdr:row>
      <xdr:rowOff>187063</xdr:rowOff>
    </xdr:to>
    <xdr:sp macro="" textlink="">
      <xdr:nvSpPr>
        <xdr:cNvPr id="25" name="Rectángulo redondeado 2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924550" y="5238750"/>
          <a:ext cx="2324100" cy="457200"/>
        </a:xfrm>
        <a:prstGeom prst="roundRect">
          <a:avLst/>
        </a:prstGeom>
        <a:ln w="19050">
          <a:solidFill>
            <a:schemeClr val="bg1"/>
          </a:solidFill>
        </a:ln>
        <a:effectLst>
          <a:glow rad="101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900" b="1">
              <a:solidFill>
                <a:schemeClr val="bg1"/>
              </a:solidFill>
            </a:rPr>
            <a:t>BIENES ADJUDICADOS O RECIBIDOS EN DACIÓN DE PAGO</a:t>
          </a:r>
        </a:p>
      </xdr:txBody>
    </xdr:sp>
    <xdr:clientData/>
  </xdr:twoCellAnchor>
  <xdr:twoCellAnchor>
    <xdr:from>
      <xdr:col>7</xdr:col>
      <xdr:colOff>586832</xdr:colOff>
      <xdr:row>28</xdr:row>
      <xdr:rowOff>71944</xdr:rowOff>
    </xdr:from>
    <xdr:to>
      <xdr:col>10</xdr:col>
      <xdr:colOff>624932</xdr:colOff>
      <xdr:row>29</xdr:row>
      <xdr:rowOff>136821</xdr:rowOff>
    </xdr:to>
    <xdr:sp macro="" textlink="">
      <xdr:nvSpPr>
        <xdr:cNvPr id="27" name="Rectángulo redondeado 2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924550" y="5772150"/>
          <a:ext cx="2324100" cy="257175"/>
        </a:xfrm>
        <a:prstGeom prst="roundRect">
          <a:avLst/>
        </a:prstGeom>
        <a:ln w="19050">
          <a:solidFill>
            <a:schemeClr val="bg1"/>
          </a:solidFill>
        </a:ln>
        <a:effectLst>
          <a:glow rad="101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OTROS ACTIVOS</a:t>
          </a:r>
          <a:r>
            <a:rPr lang="es-PY" sz="1000" b="1" baseline="0">
              <a:solidFill>
                <a:schemeClr val="bg1"/>
              </a:solidFill>
            </a:rPr>
            <a:t> DE RIESGO</a:t>
          </a:r>
          <a:endParaRPr lang="es-PY" sz="1100" b="1"/>
        </a:p>
      </xdr:txBody>
    </xdr:sp>
    <xdr:clientData/>
  </xdr:twoCellAnchor>
  <xdr:twoCellAnchor editAs="oneCell">
    <xdr:from>
      <xdr:col>4</xdr:col>
      <xdr:colOff>84677</xdr:colOff>
      <xdr:row>6</xdr:row>
      <xdr:rowOff>146363</xdr:rowOff>
    </xdr:from>
    <xdr:to>
      <xdr:col>7</xdr:col>
      <xdr:colOff>47625</xdr:colOff>
      <xdr:row>18</xdr:row>
      <xdr:rowOff>133931</xdr:rowOff>
    </xdr:to>
    <xdr:pic>
      <xdr:nvPicPr>
        <xdr:cNvPr id="2" name="Imagen 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33725" y="1647825"/>
          <a:ext cx="2247900" cy="2276475"/>
        </a:xfrm>
        <a:prstGeom prst="rect">
          <a:avLst/>
        </a:prstGeom>
      </xdr:spPr>
    </xdr:pic>
    <xdr:clientData/>
  </xdr:twoCellAnchor>
  <xdr:twoCellAnchor>
    <xdr:from>
      <xdr:col>7</xdr:col>
      <xdr:colOff>586832</xdr:colOff>
      <xdr:row>23</xdr:row>
      <xdr:rowOff>165476</xdr:rowOff>
    </xdr:from>
    <xdr:to>
      <xdr:col>10</xdr:col>
      <xdr:colOff>624932</xdr:colOff>
      <xdr:row>25</xdr:row>
      <xdr:rowOff>39853</xdr:rowOff>
    </xdr:to>
    <xdr:sp macro="" textlink="">
      <xdr:nvSpPr>
        <xdr:cNvPr id="26" name="Rectángulo redondeado 2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924550" y="4905375"/>
          <a:ext cx="2324100" cy="257175"/>
        </a:xfrm>
        <a:prstGeom prst="roundRect">
          <a:avLst/>
        </a:prstGeom>
        <a:ln w="19050">
          <a:solidFill>
            <a:schemeClr val="bg1"/>
          </a:solidFill>
        </a:ln>
        <a:effectLst>
          <a:glow rad="101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DEPÓSITOS</a:t>
          </a:r>
          <a:r>
            <a:rPr lang="es-PY" sz="1000" b="1" baseline="0">
              <a:solidFill>
                <a:schemeClr val="bg1"/>
              </a:solidFill>
            </a:rPr>
            <a:t> </a:t>
          </a:r>
          <a:r>
            <a:rPr lang="es-PY" sz="1000" b="1">
              <a:solidFill>
                <a:schemeClr val="bg1"/>
              </a:solidFill>
            </a:rPr>
            <a:t>A</a:t>
          </a:r>
          <a:r>
            <a:rPr lang="es-PY" sz="1000" b="1" baseline="0">
              <a:solidFill>
                <a:schemeClr val="bg1"/>
              </a:solidFill>
            </a:rPr>
            <a:t> PLAZO</a:t>
          </a:r>
          <a:endParaRPr lang="es-PY" sz="1000" b="1"/>
        </a:p>
      </xdr:txBody>
    </xdr:sp>
    <xdr:clientData/>
  </xdr:twoCellAnchor>
  <xdr:twoCellAnchor>
    <xdr:from>
      <xdr:col>7</xdr:col>
      <xdr:colOff>421076</xdr:colOff>
      <xdr:row>6</xdr:row>
      <xdr:rowOff>130834</xdr:rowOff>
    </xdr:from>
    <xdr:to>
      <xdr:col>11</xdr:col>
      <xdr:colOff>71705</xdr:colOff>
      <xdr:row>16</xdr:row>
      <xdr:rowOff>47625</xdr:rowOff>
    </xdr:to>
    <xdr:sp macro="" textlink="">
      <xdr:nvSpPr>
        <xdr:cNvPr id="34" name="Redondear rectángulo de esquina sencilla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753100" y="1638300"/>
          <a:ext cx="2752725" cy="1819275"/>
        </a:xfrm>
        <a:prstGeom prst="round1Rect">
          <a:avLst>
            <a:gd name="adj" fmla="val 15005"/>
          </a:avLst>
        </a:prstGeom>
        <a:solidFill>
          <a:schemeClr val="accent6">
            <a:lumMod val="60000"/>
            <a:lumOff val="40000"/>
          </a:schemeClr>
        </a:solidFill>
        <a:ln w="19050">
          <a:solidFill>
            <a:schemeClr val="accent6"/>
          </a:solidFill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endParaRPr lang="es-PY" sz="1100" b="1"/>
        </a:p>
      </xdr:txBody>
    </xdr:sp>
    <xdr:clientData/>
  </xdr:twoCellAnchor>
  <xdr:twoCellAnchor>
    <xdr:from>
      <xdr:col>7</xdr:col>
      <xdr:colOff>420358</xdr:colOff>
      <xdr:row>3</xdr:row>
      <xdr:rowOff>141974</xdr:rowOff>
    </xdr:from>
    <xdr:to>
      <xdr:col>11</xdr:col>
      <xdr:colOff>71706</xdr:colOff>
      <xdr:row>6</xdr:row>
      <xdr:rowOff>177918</xdr:rowOff>
    </xdr:to>
    <xdr:sp macro="" textlink="">
      <xdr:nvSpPr>
        <xdr:cNvPr id="35" name="Rectángulo redondeado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753100" y="1076325"/>
          <a:ext cx="2752725" cy="609600"/>
        </a:xfrm>
        <a:prstGeom prst="roundRect">
          <a:avLst/>
        </a:prstGeom>
        <a:noFill/>
        <a:ln w="19050">
          <a:noFill/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400" b="1">
              <a:solidFill>
                <a:schemeClr val="bg1"/>
              </a:solidFill>
            </a:rPr>
            <a:t>CONCENTRACIÓN</a:t>
          </a:r>
          <a:r>
            <a:rPr lang="es-PY" sz="1400" b="1" baseline="0">
              <a:solidFill>
                <a:schemeClr val="bg1"/>
              </a:solidFill>
            </a:rPr>
            <a:t> DE DEPÓSITOS</a:t>
          </a:r>
          <a:endParaRPr lang="es-PY" sz="1400" b="1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591808</xdr:colOff>
      <xdr:row>6</xdr:row>
      <xdr:rowOff>169294</xdr:rowOff>
    </xdr:from>
    <xdr:to>
      <xdr:col>9</xdr:col>
      <xdr:colOff>180256</xdr:colOff>
      <xdr:row>8</xdr:row>
      <xdr:rowOff>76917</xdr:rowOff>
    </xdr:to>
    <xdr:sp macro="" textlink="">
      <xdr:nvSpPr>
        <xdr:cNvPr id="42" name="Rectángulo redondeado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5924550" y="1676400"/>
          <a:ext cx="1114425" cy="285750"/>
        </a:xfrm>
        <a:prstGeom prst="roundRect">
          <a:avLst/>
        </a:prstGeom>
        <a:noFill/>
        <a:ln w="19050">
          <a:noFill/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400" b="1">
              <a:solidFill>
                <a:schemeClr val="tx1">
                  <a:lumMod val="65000"/>
                  <a:lumOff val="35000"/>
                </a:schemeClr>
              </a:solidFill>
            </a:rPr>
            <a:t>Guaraníes</a:t>
          </a:r>
        </a:p>
      </xdr:txBody>
    </xdr:sp>
    <xdr:clientData/>
  </xdr:twoCellAnchor>
  <xdr:twoCellAnchor>
    <xdr:from>
      <xdr:col>9</xdr:col>
      <xdr:colOff>266700</xdr:colOff>
      <xdr:row>6</xdr:row>
      <xdr:rowOff>168932</xdr:rowOff>
    </xdr:from>
    <xdr:to>
      <xdr:col>10</xdr:col>
      <xdr:colOff>697662</xdr:colOff>
      <xdr:row>8</xdr:row>
      <xdr:rowOff>76555</xdr:rowOff>
    </xdr:to>
    <xdr:sp macro="" textlink="">
      <xdr:nvSpPr>
        <xdr:cNvPr id="43" name="Rectángulo redondeado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7124700" y="1676400"/>
          <a:ext cx="1190625" cy="285750"/>
        </a:xfrm>
        <a:prstGeom prst="roundRect">
          <a:avLst/>
        </a:prstGeom>
        <a:noFill/>
        <a:ln w="19050">
          <a:noFill/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400" b="1">
              <a:solidFill>
                <a:schemeClr val="tx1">
                  <a:lumMod val="65000"/>
                  <a:lumOff val="35000"/>
                </a:schemeClr>
              </a:solidFill>
            </a:rPr>
            <a:t>Moneda Ext.</a:t>
          </a:r>
        </a:p>
      </xdr:txBody>
    </xdr:sp>
    <xdr:clientData/>
  </xdr:twoCellAnchor>
  <xdr:twoCellAnchor>
    <xdr:from>
      <xdr:col>9</xdr:col>
      <xdr:colOff>356915</xdr:colOff>
      <xdr:row>8</xdr:row>
      <xdr:rowOff>141260</xdr:rowOff>
    </xdr:from>
    <xdr:to>
      <xdr:col>10</xdr:col>
      <xdr:colOff>628651</xdr:colOff>
      <xdr:row>10</xdr:row>
      <xdr:rowOff>15637</xdr:rowOff>
    </xdr:to>
    <xdr:sp macro="" textlink="">
      <xdr:nvSpPr>
        <xdr:cNvPr id="44" name="Rectángulo redondeado 4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7210425" y="2028825"/>
          <a:ext cx="1038225" cy="257175"/>
        </a:xfrm>
        <a:prstGeom prst="roundRect">
          <a:avLst/>
        </a:prstGeom>
        <a:ln w="19050">
          <a:solidFill>
            <a:schemeClr val="bg1"/>
          </a:solidFill>
        </a:ln>
        <a:effectLst>
          <a:glow rad="101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BANCOS</a:t>
          </a:r>
        </a:p>
      </xdr:txBody>
    </xdr:sp>
    <xdr:clientData/>
  </xdr:twoCellAnchor>
  <xdr:twoCellAnchor>
    <xdr:from>
      <xdr:col>9</xdr:col>
      <xdr:colOff>356915</xdr:colOff>
      <xdr:row>10</xdr:row>
      <xdr:rowOff>76205</xdr:rowOff>
    </xdr:from>
    <xdr:to>
      <xdr:col>10</xdr:col>
      <xdr:colOff>628651</xdr:colOff>
      <xdr:row>11</xdr:row>
      <xdr:rowOff>142879</xdr:rowOff>
    </xdr:to>
    <xdr:sp macro="" textlink="">
      <xdr:nvSpPr>
        <xdr:cNvPr id="45" name="Rectángulo redondeado 4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7210425" y="2343150"/>
          <a:ext cx="1038225" cy="257175"/>
        </a:xfrm>
        <a:prstGeom prst="roundRect">
          <a:avLst/>
        </a:prstGeom>
        <a:ln w="19050">
          <a:solidFill>
            <a:schemeClr val="bg1"/>
          </a:solidFill>
        </a:ln>
        <a:effectLst>
          <a:glow rad="101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FINANCIERAS</a:t>
          </a:r>
        </a:p>
      </xdr:txBody>
    </xdr:sp>
    <xdr:clientData/>
  </xdr:twoCellAnchor>
  <xdr:twoCellAnchor>
    <xdr:from>
      <xdr:col>9</xdr:col>
      <xdr:colOff>356915</xdr:colOff>
      <xdr:row>12</xdr:row>
      <xdr:rowOff>12947</xdr:rowOff>
    </xdr:from>
    <xdr:to>
      <xdr:col>10</xdr:col>
      <xdr:colOff>628651</xdr:colOff>
      <xdr:row>13</xdr:row>
      <xdr:rowOff>77825</xdr:rowOff>
    </xdr:to>
    <xdr:sp macro="" textlink="">
      <xdr:nvSpPr>
        <xdr:cNvPr id="46" name="Rectángulo redondeado 4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7210425" y="2657475"/>
          <a:ext cx="1038225" cy="257175"/>
        </a:xfrm>
        <a:prstGeom prst="roundRect">
          <a:avLst/>
        </a:prstGeom>
        <a:ln w="19050">
          <a:solidFill>
            <a:schemeClr val="bg1"/>
          </a:solidFill>
        </a:ln>
        <a:effectLst>
          <a:glow rad="101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COOPERATIVAS</a:t>
          </a:r>
        </a:p>
      </xdr:txBody>
    </xdr:sp>
    <xdr:clientData/>
  </xdr:twoCellAnchor>
  <xdr:twoCellAnchor>
    <xdr:from>
      <xdr:col>9</xdr:col>
      <xdr:colOff>356915</xdr:colOff>
      <xdr:row>13</xdr:row>
      <xdr:rowOff>140189</xdr:rowOff>
    </xdr:from>
    <xdr:to>
      <xdr:col>10</xdr:col>
      <xdr:colOff>628651</xdr:colOff>
      <xdr:row>15</xdr:row>
      <xdr:rowOff>14566</xdr:rowOff>
    </xdr:to>
    <xdr:sp macro="" textlink="">
      <xdr:nvSpPr>
        <xdr:cNvPr id="47" name="Rectángulo redondeado 4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7210425" y="2981325"/>
          <a:ext cx="1038225" cy="257175"/>
        </a:xfrm>
        <a:prstGeom prst="roundRect">
          <a:avLst/>
        </a:prstGeom>
        <a:ln w="19050">
          <a:solidFill>
            <a:schemeClr val="bg1"/>
          </a:solidFill>
        </a:ln>
        <a:effectLst>
          <a:glow rad="101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CENTRALES</a:t>
          </a:r>
        </a:p>
      </xdr:txBody>
    </xdr:sp>
    <xdr:clientData/>
  </xdr:twoCellAnchor>
  <xdr:twoCellAnchor>
    <xdr:from>
      <xdr:col>7</xdr:col>
      <xdr:colOff>598628</xdr:colOff>
      <xdr:row>8</xdr:row>
      <xdr:rowOff>140898</xdr:rowOff>
    </xdr:from>
    <xdr:to>
      <xdr:col>9</xdr:col>
      <xdr:colOff>142875</xdr:colOff>
      <xdr:row>10</xdr:row>
      <xdr:rowOff>15275</xdr:rowOff>
    </xdr:to>
    <xdr:sp macro="" textlink="">
      <xdr:nvSpPr>
        <xdr:cNvPr id="48" name="Rectángulo redondeado 47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934075" y="2028825"/>
          <a:ext cx="1066800" cy="257175"/>
        </a:xfrm>
        <a:prstGeom prst="roundRect">
          <a:avLst/>
        </a:prstGeom>
        <a:ln w="19050">
          <a:solidFill>
            <a:schemeClr val="bg1"/>
          </a:solidFill>
        </a:ln>
        <a:effectLst>
          <a:glow rad="101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BANCOS</a:t>
          </a:r>
        </a:p>
      </xdr:txBody>
    </xdr:sp>
    <xdr:clientData/>
  </xdr:twoCellAnchor>
  <xdr:twoCellAnchor>
    <xdr:from>
      <xdr:col>7</xdr:col>
      <xdr:colOff>598628</xdr:colOff>
      <xdr:row>10</xdr:row>
      <xdr:rowOff>75843</xdr:rowOff>
    </xdr:from>
    <xdr:to>
      <xdr:col>9</xdr:col>
      <xdr:colOff>142875</xdr:colOff>
      <xdr:row>11</xdr:row>
      <xdr:rowOff>142517</xdr:rowOff>
    </xdr:to>
    <xdr:sp macro="" textlink="">
      <xdr:nvSpPr>
        <xdr:cNvPr id="49" name="Rectángulo redondeado 48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934075" y="2343150"/>
          <a:ext cx="1066800" cy="257175"/>
        </a:xfrm>
        <a:prstGeom prst="roundRect">
          <a:avLst/>
        </a:prstGeom>
        <a:ln w="19050">
          <a:solidFill>
            <a:schemeClr val="bg1"/>
          </a:solidFill>
        </a:ln>
        <a:effectLst>
          <a:glow rad="101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FINANCIERAS</a:t>
          </a:r>
        </a:p>
      </xdr:txBody>
    </xdr:sp>
    <xdr:clientData/>
  </xdr:twoCellAnchor>
  <xdr:twoCellAnchor>
    <xdr:from>
      <xdr:col>7</xdr:col>
      <xdr:colOff>598628</xdr:colOff>
      <xdr:row>12</xdr:row>
      <xdr:rowOff>12585</xdr:rowOff>
    </xdr:from>
    <xdr:to>
      <xdr:col>9</xdr:col>
      <xdr:colOff>142875</xdr:colOff>
      <xdr:row>13</xdr:row>
      <xdr:rowOff>77463</xdr:rowOff>
    </xdr:to>
    <xdr:sp macro="" textlink="">
      <xdr:nvSpPr>
        <xdr:cNvPr id="50" name="Rectángulo redondeado 49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5934075" y="2657475"/>
          <a:ext cx="1066800" cy="257175"/>
        </a:xfrm>
        <a:prstGeom prst="roundRect">
          <a:avLst/>
        </a:prstGeom>
        <a:ln w="19050">
          <a:solidFill>
            <a:schemeClr val="bg1"/>
          </a:solidFill>
        </a:ln>
        <a:effectLst>
          <a:glow rad="101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COOPERATIVAS</a:t>
          </a:r>
        </a:p>
      </xdr:txBody>
    </xdr:sp>
    <xdr:clientData/>
  </xdr:twoCellAnchor>
  <xdr:twoCellAnchor>
    <xdr:from>
      <xdr:col>7</xdr:col>
      <xdr:colOff>598628</xdr:colOff>
      <xdr:row>13</xdr:row>
      <xdr:rowOff>139827</xdr:rowOff>
    </xdr:from>
    <xdr:to>
      <xdr:col>9</xdr:col>
      <xdr:colOff>142875</xdr:colOff>
      <xdr:row>15</xdr:row>
      <xdr:rowOff>14204</xdr:rowOff>
    </xdr:to>
    <xdr:sp macro="" textlink="">
      <xdr:nvSpPr>
        <xdr:cNvPr id="51" name="Rectángulo redondeado 50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5934075" y="2981325"/>
          <a:ext cx="1066800" cy="257175"/>
        </a:xfrm>
        <a:prstGeom prst="roundRect">
          <a:avLst/>
        </a:prstGeom>
        <a:ln w="19050">
          <a:solidFill>
            <a:schemeClr val="bg1"/>
          </a:solidFill>
        </a:ln>
        <a:effectLst>
          <a:glow rad="101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CENTRALES</a:t>
          </a:r>
        </a:p>
      </xdr:txBody>
    </xdr:sp>
    <xdr:clientData/>
  </xdr:twoCellAnchor>
  <xdr:twoCellAnchor>
    <xdr:from>
      <xdr:col>0</xdr:col>
      <xdr:colOff>123824</xdr:colOff>
      <xdr:row>0</xdr:row>
      <xdr:rowOff>0</xdr:rowOff>
    </xdr:from>
    <xdr:to>
      <xdr:col>11</xdr:col>
      <xdr:colOff>19049</xdr:colOff>
      <xdr:row>1</xdr:row>
      <xdr:rowOff>50872</xdr:rowOff>
    </xdr:to>
    <xdr:sp macro="" textlink="">
      <xdr:nvSpPr>
        <xdr:cNvPr id="52" name="Rectángulo redondeado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123825" y="0"/>
          <a:ext cx="8334375" cy="600075"/>
        </a:xfrm>
        <a:prstGeom prst="roundRect">
          <a:avLst/>
        </a:prstGeom>
        <a:solidFill>
          <a:srgbClr val="236B23"/>
        </a:solidFill>
        <a:ln>
          <a:solidFill>
            <a:schemeClr val="accent6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tx1"/>
        </a:fontRef>
      </xdr:style>
      <xdr:txBody>
        <a:bodyPr vertOverflow="clip" horzOverflow="clip" rtlCol="0" anchor="ctr"/>
        <a:lstStyle/>
        <a:p>
          <a:pPr algn="ctr"/>
          <a:r>
            <a:rPr lang="es-PY" sz="1800" b="1">
              <a:solidFill>
                <a:schemeClr val="bg1"/>
              </a:solidFill>
            </a:rPr>
            <a:t>INFORMES</a:t>
          </a:r>
          <a:r>
            <a:rPr lang="es-PY" sz="1800" b="1" baseline="0">
              <a:solidFill>
                <a:schemeClr val="bg1"/>
              </a:solidFill>
            </a:rPr>
            <a:t> COMPLEMENTARIOS PARA COOPERATIVAS DE PRODUCCION</a:t>
          </a:r>
        </a:p>
      </xdr:txBody>
    </xdr:sp>
    <xdr:clientData/>
  </xdr:twoCellAnchor>
  <xdr:twoCellAnchor>
    <xdr:from>
      <xdr:col>0</xdr:col>
      <xdr:colOff>312577</xdr:colOff>
      <xdr:row>18</xdr:row>
      <xdr:rowOff>30121</xdr:rowOff>
    </xdr:from>
    <xdr:to>
      <xdr:col>3</xdr:col>
      <xdr:colOff>347704</xdr:colOff>
      <xdr:row>20</xdr:row>
      <xdr:rowOff>103745</xdr:rowOff>
    </xdr:to>
    <xdr:sp macro="" textlink="">
      <xdr:nvSpPr>
        <xdr:cNvPr id="55" name="Rectángulo redondeado 5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314325" y="3819525"/>
          <a:ext cx="2324100" cy="457200"/>
        </a:xfrm>
        <a:prstGeom prst="roundRect">
          <a:avLst/>
        </a:prstGeom>
        <a:ln w="19050">
          <a:solidFill>
            <a:schemeClr val="bg1"/>
          </a:solidFill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CONCENTRACIÓN DE LA CARTERA DE CRÉDITOS POR SOCIOS</a:t>
          </a:r>
        </a:p>
      </xdr:txBody>
    </xdr:sp>
    <xdr:clientData/>
  </xdr:twoCellAnchor>
  <xdr:twoCellAnchor>
    <xdr:from>
      <xdr:col>0</xdr:col>
      <xdr:colOff>312577</xdr:colOff>
      <xdr:row>23</xdr:row>
      <xdr:rowOff>92035</xdr:rowOff>
    </xdr:from>
    <xdr:to>
      <xdr:col>3</xdr:col>
      <xdr:colOff>347704</xdr:colOff>
      <xdr:row>25</xdr:row>
      <xdr:rowOff>163862</xdr:rowOff>
    </xdr:to>
    <xdr:sp macro="" textlink="">
      <xdr:nvSpPr>
        <xdr:cNvPr id="56" name="Rectángulo redondeado 55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314325" y="4838700"/>
          <a:ext cx="2324100" cy="457200"/>
        </a:xfrm>
        <a:prstGeom prst="roundRect">
          <a:avLst/>
        </a:prstGeom>
        <a:ln w="19050">
          <a:solidFill>
            <a:schemeClr val="bg1"/>
          </a:solidFill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CONCENTRACIÓN DE AHORROS POR SOCIOS</a:t>
          </a:r>
        </a:p>
      </xdr:txBody>
    </xdr:sp>
    <xdr:clientData/>
  </xdr:twoCellAnchor>
  <xdr:twoCellAnchor>
    <xdr:from>
      <xdr:col>0</xdr:col>
      <xdr:colOff>312577</xdr:colOff>
      <xdr:row>26</xdr:row>
      <xdr:rowOff>42615</xdr:rowOff>
    </xdr:from>
    <xdr:to>
      <xdr:col>3</xdr:col>
      <xdr:colOff>347704</xdr:colOff>
      <xdr:row>27</xdr:row>
      <xdr:rowOff>109290</xdr:rowOff>
    </xdr:to>
    <xdr:sp macro="" textlink="">
      <xdr:nvSpPr>
        <xdr:cNvPr id="58" name="Rectángulo redondeado 57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314325" y="5353050"/>
          <a:ext cx="2324100" cy="257175"/>
        </a:xfrm>
        <a:prstGeom prst="roundRect">
          <a:avLst/>
        </a:prstGeom>
        <a:solidFill>
          <a:schemeClr val="accent6"/>
        </a:solidFill>
        <a:ln w="19050">
          <a:solidFill>
            <a:schemeClr val="bg1"/>
          </a:solidFill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EJECUCIÓN PRESUPUESTARIA</a:t>
          </a:r>
        </a:p>
      </xdr:txBody>
    </xdr:sp>
    <xdr:clientData/>
  </xdr:twoCellAnchor>
  <xdr:twoCellAnchor>
    <xdr:from>
      <xdr:col>0</xdr:col>
      <xdr:colOff>312577</xdr:colOff>
      <xdr:row>27</xdr:row>
      <xdr:rowOff>162768</xdr:rowOff>
    </xdr:from>
    <xdr:to>
      <xdr:col>3</xdr:col>
      <xdr:colOff>347704</xdr:colOff>
      <xdr:row>30</xdr:row>
      <xdr:rowOff>44095</xdr:rowOff>
    </xdr:to>
    <xdr:sp macro="" textlink="">
      <xdr:nvSpPr>
        <xdr:cNvPr id="59" name="Rectángulo redondeado 58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314325" y="5667375"/>
          <a:ext cx="2324100" cy="457200"/>
        </a:xfrm>
        <a:prstGeom prst="roundRect">
          <a:avLst/>
        </a:prstGeom>
        <a:ln w="19050">
          <a:solidFill>
            <a:schemeClr val="bg1"/>
          </a:solidFill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CLASIFICACIÓN DE CRÉDITOS SEGÚN GARANTÍA</a:t>
          </a:r>
        </a:p>
      </xdr:txBody>
    </xdr:sp>
    <xdr:clientData/>
  </xdr:twoCellAnchor>
  <xdr:twoCellAnchor>
    <xdr:from>
      <xdr:col>0</xdr:col>
      <xdr:colOff>312577</xdr:colOff>
      <xdr:row>20</xdr:row>
      <xdr:rowOff>157226</xdr:rowOff>
    </xdr:from>
    <xdr:to>
      <xdr:col>3</xdr:col>
      <xdr:colOff>347704</xdr:colOff>
      <xdr:row>23</xdr:row>
      <xdr:rowOff>38554</xdr:rowOff>
    </xdr:to>
    <xdr:sp macro="" textlink="">
      <xdr:nvSpPr>
        <xdr:cNvPr id="60" name="Rectángulo redondeado 59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314325" y="4333875"/>
          <a:ext cx="2324100" cy="457200"/>
        </a:xfrm>
        <a:prstGeom prst="roundRect">
          <a:avLst/>
        </a:prstGeom>
        <a:ln w="19050">
          <a:solidFill>
            <a:schemeClr val="bg1"/>
          </a:solidFill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CONCENTRACIÓN DE LA CARTERA DE CRÉDITOS VENCIDA POR SOCIOS</a:t>
          </a:r>
        </a:p>
      </xdr:txBody>
    </xdr:sp>
    <xdr:clientData/>
  </xdr:twoCellAnchor>
  <xdr:twoCellAnchor>
    <xdr:from>
      <xdr:col>3</xdr:col>
      <xdr:colOff>646858</xdr:colOff>
      <xdr:row>21</xdr:row>
      <xdr:rowOff>33122</xdr:rowOff>
    </xdr:from>
    <xdr:to>
      <xdr:col>7</xdr:col>
      <xdr:colOff>295691</xdr:colOff>
      <xdr:row>30</xdr:row>
      <xdr:rowOff>133350</xdr:rowOff>
    </xdr:to>
    <xdr:sp macro="" textlink="">
      <xdr:nvSpPr>
        <xdr:cNvPr id="36" name="Redondear rectángulo de esquina sencilla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933700" y="4391025"/>
          <a:ext cx="2695575" cy="1819275"/>
        </a:xfrm>
        <a:prstGeom prst="round1Rect">
          <a:avLst>
            <a:gd name="adj" fmla="val 15005"/>
          </a:avLst>
        </a:prstGeom>
        <a:solidFill>
          <a:schemeClr val="accent6">
            <a:lumMod val="60000"/>
            <a:lumOff val="40000"/>
          </a:schemeClr>
        </a:solidFill>
        <a:ln w="19050">
          <a:solidFill>
            <a:schemeClr val="accent6"/>
          </a:solidFill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endParaRPr lang="es-PY" sz="1100" b="1"/>
        </a:p>
      </xdr:txBody>
    </xdr:sp>
    <xdr:clientData/>
  </xdr:twoCellAnchor>
  <xdr:twoCellAnchor>
    <xdr:from>
      <xdr:col>3</xdr:col>
      <xdr:colOff>646140</xdr:colOff>
      <xdr:row>18</xdr:row>
      <xdr:rowOff>44262</xdr:rowOff>
    </xdr:from>
    <xdr:to>
      <xdr:col>7</xdr:col>
      <xdr:colOff>295692</xdr:colOff>
      <xdr:row>21</xdr:row>
      <xdr:rowOff>80206</xdr:rowOff>
    </xdr:to>
    <xdr:sp macro="" textlink="">
      <xdr:nvSpPr>
        <xdr:cNvPr id="37" name="Rectángulo redondeado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933700" y="3838575"/>
          <a:ext cx="2695575" cy="609600"/>
        </a:xfrm>
        <a:prstGeom prst="roundRect">
          <a:avLst/>
        </a:prstGeom>
        <a:noFill/>
        <a:ln w="19050">
          <a:noFill/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400" b="1">
              <a:solidFill>
                <a:schemeClr val="bg1"/>
              </a:solidFill>
            </a:rPr>
            <a:t>ESTADOS FINANCIEROS</a:t>
          </a:r>
        </a:p>
      </xdr:txBody>
    </xdr:sp>
    <xdr:clientData/>
  </xdr:twoCellAnchor>
  <xdr:twoCellAnchor>
    <xdr:from>
      <xdr:col>4</xdr:col>
      <xdr:colOff>53432</xdr:colOff>
      <xdr:row>22</xdr:row>
      <xdr:rowOff>25217</xdr:rowOff>
    </xdr:from>
    <xdr:to>
      <xdr:col>7</xdr:col>
      <xdr:colOff>91532</xdr:colOff>
      <xdr:row>23</xdr:row>
      <xdr:rowOff>91891</xdr:rowOff>
    </xdr:to>
    <xdr:sp macro="" textlink="">
      <xdr:nvSpPr>
        <xdr:cNvPr id="38" name="Rectángulo redondeado 37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3105150" y="4581525"/>
          <a:ext cx="2324100" cy="257175"/>
        </a:xfrm>
        <a:prstGeom prst="roundRect">
          <a:avLst/>
        </a:prstGeom>
        <a:solidFill>
          <a:schemeClr val="accent6">
            <a:lumMod val="75000"/>
          </a:schemeClr>
        </a:solidFill>
        <a:ln w="19050">
          <a:solidFill>
            <a:schemeClr val="bg1"/>
          </a:solidFill>
        </a:ln>
        <a:effectLst>
          <a:glow rad="101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BALANCE GENERAL</a:t>
          </a:r>
        </a:p>
      </xdr:txBody>
    </xdr:sp>
    <xdr:clientData/>
  </xdr:twoCellAnchor>
  <xdr:twoCellAnchor>
    <xdr:from>
      <xdr:col>4</xdr:col>
      <xdr:colOff>53432</xdr:colOff>
      <xdr:row>25</xdr:row>
      <xdr:rowOff>100519</xdr:rowOff>
    </xdr:from>
    <xdr:to>
      <xdr:col>7</xdr:col>
      <xdr:colOff>91532</xdr:colOff>
      <xdr:row>26</xdr:row>
      <xdr:rowOff>165396</xdr:rowOff>
    </xdr:to>
    <xdr:sp macro="" textlink="">
      <xdr:nvSpPr>
        <xdr:cNvPr id="39" name="Rectángulo redondeado 38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3105150" y="5229225"/>
          <a:ext cx="2324100" cy="257175"/>
        </a:xfrm>
        <a:prstGeom prst="roundRect">
          <a:avLst/>
        </a:prstGeom>
        <a:ln w="19050">
          <a:solidFill>
            <a:schemeClr val="bg1"/>
          </a:solidFill>
        </a:ln>
        <a:effectLst>
          <a:glow rad="101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CUENTA</a:t>
          </a:r>
          <a:r>
            <a:rPr lang="es-PY" sz="1000" b="1" baseline="0">
              <a:solidFill>
                <a:schemeClr val="bg1"/>
              </a:solidFill>
            </a:rPr>
            <a:t> DE ORDEN</a:t>
          </a:r>
          <a:endParaRPr lang="es-PY" sz="1100" b="1"/>
        </a:p>
      </xdr:txBody>
    </xdr:sp>
    <xdr:clientData/>
  </xdr:twoCellAnchor>
  <xdr:twoCellAnchor>
    <xdr:from>
      <xdr:col>4</xdr:col>
      <xdr:colOff>53432</xdr:colOff>
      <xdr:row>23</xdr:row>
      <xdr:rowOff>165476</xdr:rowOff>
    </xdr:from>
    <xdr:to>
      <xdr:col>7</xdr:col>
      <xdr:colOff>91532</xdr:colOff>
      <xdr:row>25</xdr:row>
      <xdr:rowOff>39853</xdr:rowOff>
    </xdr:to>
    <xdr:sp macro="" textlink="">
      <xdr:nvSpPr>
        <xdr:cNvPr id="40" name="Rectángulo redondeado 39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3105150" y="4905375"/>
          <a:ext cx="2324100" cy="257175"/>
        </a:xfrm>
        <a:prstGeom prst="roundRect">
          <a:avLst/>
        </a:prstGeom>
        <a:ln w="19050">
          <a:solidFill>
            <a:schemeClr val="bg1"/>
          </a:solidFill>
        </a:ln>
        <a:effectLst>
          <a:glow rad="101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CUADRO</a:t>
          </a:r>
          <a:r>
            <a:rPr lang="es-PY" sz="1000" b="1" baseline="0">
              <a:solidFill>
                <a:schemeClr val="bg1"/>
              </a:solidFill>
            </a:rPr>
            <a:t> DE RESULTADO</a:t>
          </a:r>
          <a:endParaRPr lang="es-PY" sz="1000" b="1"/>
        </a:p>
      </xdr:txBody>
    </xdr:sp>
    <xdr:clientData/>
  </xdr:twoCellAnchor>
  <xdr:twoCellAnchor>
    <xdr:from>
      <xdr:col>4</xdr:col>
      <xdr:colOff>66675</xdr:colOff>
      <xdr:row>27</xdr:row>
      <xdr:rowOff>76200</xdr:rowOff>
    </xdr:from>
    <xdr:to>
      <xdr:col>7</xdr:col>
      <xdr:colOff>104775</xdr:colOff>
      <xdr:row>28</xdr:row>
      <xdr:rowOff>141077</xdr:rowOff>
    </xdr:to>
    <xdr:sp macro="" textlink="">
      <xdr:nvSpPr>
        <xdr:cNvPr id="54" name="Rectángulo redondeado 53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3114675" y="5581650"/>
          <a:ext cx="2324100" cy="257175"/>
        </a:xfrm>
        <a:prstGeom prst="roundRect">
          <a:avLst/>
        </a:prstGeom>
        <a:ln w="19050">
          <a:solidFill>
            <a:schemeClr val="bg1"/>
          </a:solidFill>
        </a:ln>
        <a:effectLst>
          <a:glow rad="101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INDICADORES</a:t>
          </a:r>
          <a:endParaRPr lang="es-PY" sz="1100" b="1"/>
        </a:p>
      </xdr:txBody>
    </xdr:sp>
    <xdr:clientData/>
  </xdr:twoCellAnchor>
  <xdr:twoCellAnchor>
    <xdr:from>
      <xdr:col>7</xdr:col>
      <xdr:colOff>657225</xdr:colOff>
      <xdr:row>17</xdr:row>
      <xdr:rowOff>19050</xdr:rowOff>
    </xdr:from>
    <xdr:to>
      <xdr:col>10</xdr:col>
      <xdr:colOff>695325</xdr:colOff>
      <xdr:row>18</xdr:row>
      <xdr:rowOff>83927</xdr:rowOff>
    </xdr:to>
    <xdr:sp macro="" textlink="">
      <xdr:nvSpPr>
        <xdr:cNvPr id="41" name="Rectángulo redondeado 40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991225" y="3619500"/>
          <a:ext cx="2324100" cy="257175"/>
        </a:xfrm>
        <a:prstGeom prst="roundRect">
          <a:avLst/>
        </a:prstGeom>
        <a:ln w="19050">
          <a:solidFill>
            <a:schemeClr val="bg1"/>
          </a:solidFill>
        </a:ln>
        <a:effectLst>
          <a:glow rad="101600">
            <a:schemeClr val="accent6">
              <a:satMod val="175000"/>
              <a:alpha val="40000"/>
            </a:schemeClr>
          </a:glo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SOCIOS</a:t>
          </a:r>
          <a:endParaRPr lang="es-PY" sz="1100" b="1"/>
        </a:p>
      </xdr:txBody>
    </xdr:sp>
    <xdr:clientData/>
  </xdr:twoCellAnchor>
  <xdr:twoCellAnchor>
    <xdr:from>
      <xdr:col>4</xdr:col>
      <xdr:colOff>27733</xdr:colOff>
      <xdr:row>29</xdr:row>
      <xdr:rowOff>14072</xdr:rowOff>
    </xdr:from>
    <xdr:to>
      <xdr:col>7</xdr:col>
      <xdr:colOff>85725</xdr:colOff>
      <xdr:row>30</xdr:row>
      <xdr:rowOff>66675</xdr:rowOff>
    </xdr:to>
    <xdr:sp macro="" textlink="">
      <xdr:nvSpPr>
        <xdr:cNvPr id="57" name="Rectángulo redondeado 56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3076575" y="5895975"/>
          <a:ext cx="2343150" cy="247650"/>
        </a:xfrm>
        <a:prstGeom prst="roundRect">
          <a:avLst/>
        </a:prstGeom>
        <a:ln w="19050">
          <a:solidFill>
            <a:schemeClr val="bg1"/>
          </a:solidFill>
        </a:ln>
        <a:effectLst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bg1"/>
        </a:fontRef>
      </xdr:style>
      <xdr:txBody>
        <a:bodyPr vertOverflow="clip" horzOverflow="clip" rtlCol="0" anchor="ctr"/>
        <a:lstStyle/>
        <a:p>
          <a:pPr algn="ctr"/>
          <a:r>
            <a:rPr lang="es-PY" sz="1000" b="1">
              <a:solidFill>
                <a:schemeClr val="bg1"/>
              </a:solidFill>
            </a:rPr>
            <a:t>BRECHA</a:t>
          </a:r>
          <a:r>
            <a:rPr lang="es-PY" sz="1000" b="1" baseline="0">
              <a:solidFill>
                <a:schemeClr val="bg1"/>
              </a:solidFill>
            </a:rPr>
            <a:t> DE LIQUIDEZ</a:t>
          </a:r>
          <a:endParaRPr lang="es-PY" sz="10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1266826</xdr:colOff>
      <xdr:row>0</xdr:row>
      <xdr:rowOff>253580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62000" y="0"/>
          <a:ext cx="1266825" cy="190500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1266826</xdr:colOff>
      <xdr:row>0</xdr:row>
      <xdr:rowOff>253580</xdr:rowOff>
    </xdr:to>
    <xdr:sp macro="" textlink="">
      <xdr:nvSpPr>
        <xdr:cNvPr id="5" name="Rectángulo redondead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46672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1266826</xdr:colOff>
      <xdr:row>0</xdr:row>
      <xdr:rowOff>253580</xdr:rowOff>
    </xdr:to>
    <xdr:sp macro="" textlink="">
      <xdr:nvSpPr>
        <xdr:cNvPr id="4" name="Rectángulo redondead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1266826</xdr:colOff>
      <xdr:row>0</xdr:row>
      <xdr:rowOff>253580</xdr:rowOff>
    </xdr:to>
    <xdr:sp macro="" textlink="">
      <xdr:nvSpPr>
        <xdr:cNvPr id="3" name="Rectángulo redonde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1266826</xdr:colOff>
      <xdr:row>0</xdr:row>
      <xdr:rowOff>253580</xdr:rowOff>
    </xdr:to>
    <xdr:sp macro="" textlink="">
      <xdr:nvSpPr>
        <xdr:cNvPr id="6" name="Rectángulo redondeado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333374</xdr:colOff>
      <xdr:row>0</xdr:row>
      <xdr:rowOff>0</xdr:rowOff>
    </xdr:from>
    <xdr:to>
      <xdr:col>1</xdr:col>
      <xdr:colOff>1266825</xdr:colOff>
      <xdr:row>0</xdr:row>
      <xdr:rowOff>253580</xdr:rowOff>
    </xdr:to>
    <xdr:sp macro="" textlink="">
      <xdr:nvSpPr>
        <xdr:cNvPr id="3" name="Rectángulo redonde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361951</xdr:colOff>
      <xdr:row>0</xdr:row>
      <xdr:rowOff>253580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361951</xdr:colOff>
      <xdr:row>0</xdr:row>
      <xdr:rowOff>253580</xdr:rowOff>
    </xdr:to>
    <xdr:sp macro="" textlink="">
      <xdr:nvSpPr>
        <xdr:cNvPr id="3" name="Rectángulo redonde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504826</xdr:colOff>
      <xdr:row>0</xdr:row>
      <xdr:rowOff>253580</xdr:rowOff>
    </xdr:to>
    <xdr:sp macro="" textlink="">
      <xdr:nvSpPr>
        <xdr:cNvPr id="3" name="Rectángulo redonde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504826</xdr:colOff>
      <xdr:row>0</xdr:row>
      <xdr:rowOff>253580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142876</xdr:colOff>
      <xdr:row>0</xdr:row>
      <xdr:rowOff>253580</xdr:rowOff>
    </xdr:to>
    <xdr:sp macro="" textlink="">
      <xdr:nvSpPr>
        <xdr:cNvPr id="3" name="Rectángulo redonde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504826</xdr:colOff>
      <xdr:row>0</xdr:row>
      <xdr:rowOff>253580</xdr:rowOff>
    </xdr:to>
    <xdr:sp macro="" textlink="">
      <xdr:nvSpPr>
        <xdr:cNvPr id="3" name="Rectángulo redonde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647701</xdr:colOff>
      <xdr:row>0</xdr:row>
      <xdr:rowOff>253580</xdr:rowOff>
    </xdr:to>
    <xdr:sp macro="" textlink="">
      <xdr:nvSpPr>
        <xdr:cNvPr id="3" name="Rectángulo redonde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333375" y="0"/>
          <a:ext cx="1466850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1266826</xdr:colOff>
      <xdr:row>0</xdr:row>
      <xdr:rowOff>253580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1266826</xdr:colOff>
      <xdr:row>0</xdr:row>
      <xdr:rowOff>253580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1266826</xdr:colOff>
      <xdr:row>0</xdr:row>
      <xdr:rowOff>253580</xdr:rowOff>
    </xdr:to>
    <xdr:sp macro="" textlink="">
      <xdr:nvSpPr>
        <xdr:cNvPr id="3" name="Rectángulo redonde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1266826</xdr:colOff>
      <xdr:row>0</xdr:row>
      <xdr:rowOff>253580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1266826</xdr:colOff>
      <xdr:row>0</xdr:row>
      <xdr:rowOff>253580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1266826</xdr:colOff>
      <xdr:row>0</xdr:row>
      <xdr:rowOff>253580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1266826</xdr:colOff>
      <xdr:row>0</xdr:row>
      <xdr:rowOff>253580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1266826</xdr:colOff>
      <xdr:row>0</xdr:row>
      <xdr:rowOff>253580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1266826</xdr:colOff>
      <xdr:row>0</xdr:row>
      <xdr:rowOff>253580</xdr:rowOff>
    </xdr:to>
    <xdr:sp macro="" textlink="">
      <xdr:nvSpPr>
        <xdr:cNvPr id="4" name="Rectángulo redondead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/>
      </xdr:nvSpPr>
      <xdr:spPr>
        <a:xfrm>
          <a:off x="333375" y="0"/>
          <a:ext cx="12668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276226</xdr:colOff>
      <xdr:row>0</xdr:row>
      <xdr:rowOff>253580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/>
      </xdr:nvSpPr>
      <xdr:spPr>
        <a:xfrm>
          <a:off x="333375" y="0"/>
          <a:ext cx="13049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</xdr:colOff>
          <xdr:row>0</xdr:row>
          <xdr:rowOff>76200</xdr:rowOff>
        </xdr:from>
        <xdr:to>
          <xdr:col>4</xdr:col>
          <xdr:colOff>1552575</xdr:colOff>
          <xdr:row>1</xdr:row>
          <xdr:rowOff>123825</xdr:rowOff>
        </xdr:to>
        <xdr:sp macro="" textlink="">
          <xdr:nvSpPr>
            <xdr:cNvPr id="25601" name="Button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17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s-ES" sz="16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Generar TXT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0</xdr:row>
      <xdr:rowOff>47625</xdr:rowOff>
    </xdr:from>
    <xdr:to>
      <xdr:col>7</xdr:col>
      <xdr:colOff>0</xdr:colOff>
      <xdr:row>14</xdr:row>
      <xdr:rowOff>18143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 txBox="1"/>
      </xdr:nvSpPr>
      <xdr:spPr>
        <a:xfrm>
          <a:off x="11191875" y="47625"/>
          <a:ext cx="7159625" cy="2986768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200" b="1" u="sng">
              <a:latin typeface="+mj-lt"/>
            </a:rPr>
            <a:t>Instrucciones de uso:</a:t>
          </a:r>
          <a:br>
            <a:rPr lang="es-PY" sz="1200">
              <a:latin typeface="+mj-lt"/>
            </a:rPr>
          </a:br>
          <a:endParaRPr lang="es-PY" sz="1200">
            <a:latin typeface="+mj-lt"/>
          </a:endParaRPr>
        </a:p>
        <a:p>
          <a:r>
            <a:rPr lang="es-PY" sz="1200">
              <a:latin typeface="+mj-lt"/>
            </a:rPr>
            <a:t>Primeramente</a:t>
          </a:r>
          <a:r>
            <a:rPr lang="es-PY" sz="1200" baseline="0">
              <a:latin typeface="+mj-lt"/>
            </a:rPr>
            <a:t> cargue todos los elementos del informe Complementario (Balance General, Cuadro de Resultados,  Cuentas de  Orden)</a:t>
          </a:r>
        </a:p>
        <a:p>
          <a:endParaRPr lang="es-PY" sz="1200" baseline="0">
            <a:latin typeface="+mj-lt"/>
          </a:endParaRPr>
        </a:p>
        <a:p>
          <a:r>
            <a:rPr lang="es-PY" sz="1200" baseline="0">
              <a:latin typeface="+mj-lt"/>
            </a:rPr>
            <a:t>Una vez cargados todos los ítems según correspondan (Las cuentas de orden se presenan de manera anual en el periodo de diciembre, los otros informes se cargan y presentan cada vencimiento según corresponda)</a:t>
          </a:r>
        </a:p>
        <a:p>
          <a:endParaRPr lang="es-PY" sz="1200" baseline="0">
            <a:latin typeface="+mj-lt"/>
          </a:endParaRPr>
        </a:p>
        <a:p>
          <a:r>
            <a:rPr lang="es-PY" sz="1200" baseline="0">
              <a:latin typeface="+mj-lt"/>
            </a:rPr>
            <a:t>Al cargar cada ítem se generan los códigos de manera automática, excepto para los </a:t>
          </a:r>
          <a:r>
            <a:rPr lang="es-PY" sz="1200" b="1" baseline="0">
              <a:latin typeface="+mj-lt"/>
            </a:rPr>
            <a:t>valores de las variables</a:t>
          </a:r>
          <a:r>
            <a:rPr lang="es-PY" sz="1200" baseline="0">
              <a:latin typeface="+mj-lt"/>
            </a:rPr>
            <a:t>, las cuales deberá </a:t>
          </a:r>
          <a:r>
            <a:rPr lang="es-PY" sz="1200" b="1" baseline="0">
              <a:latin typeface="+mj-lt"/>
            </a:rPr>
            <a:t>ingresar manualmente </a:t>
          </a:r>
          <a:r>
            <a:rPr lang="es-PY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sin separador de miles</a:t>
          </a:r>
          <a:r>
            <a:rPr lang="es-PY" sz="1200" baseline="0">
              <a:latin typeface="+mj-lt"/>
            </a:rPr>
            <a:t> según corresponda, las casillas que debe completar  se encuentran </a:t>
          </a:r>
          <a:r>
            <a:rPr lang="es-PY" sz="1200" b="1" baseline="0">
              <a:latin typeface="+mj-lt"/>
            </a:rPr>
            <a:t>coloreadas</a:t>
          </a:r>
          <a:r>
            <a:rPr lang="es-PY" sz="1200" baseline="0">
              <a:latin typeface="+mj-lt"/>
            </a:rPr>
            <a:t> de verde bajo el instructivo.</a:t>
          </a:r>
        </a:p>
        <a:p>
          <a:endParaRPr lang="es-PY" sz="1200" baseline="0">
            <a:latin typeface="+mj-lt"/>
          </a:endParaRPr>
        </a:p>
        <a:p>
          <a:r>
            <a:rPr lang="es-PY" sz="1200" baseline="0">
              <a:latin typeface="+mj-lt"/>
            </a:rPr>
            <a:t>Una vez terminada la carga de todos los datos puede proceder a hacer clic en el botón Generar TXT, el cual generará un archivo en su escritorio llamado "</a:t>
          </a:r>
          <a:r>
            <a:rPr lang="es-PY" sz="1200" b="1" baseline="0">
              <a:latin typeface="+mj-lt"/>
            </a:rPr>
            <a:t>AlertaProduccionTXT</a:t>
          </a:r>
          <a:r>
            <a:rPr lang="es-PY" sz="1200" baseline="0">
              <a:latin typeface="+mj-lt"/>
            </a:rPr>
            <a:t>" el cual deberá adjuntar en la carga de su evaluación dentro del sistema Alerta Temprana.</a:t>
          </a:r>
          <a:endParaRPr lang="es-PY" sz="1200">
            <a:latin typeface="+mj-lt"/>
          </a:endParaRPr>
        </a:p>
        <a:p>
          <a:endParaRPr lang="es-PY" sz="12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276226</xdr:colOff>
      <xdr:row>0</xdr:row>
      <xdr:rowOff>253580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/>
      </xdr:nvSpPr>
      <xdr:spPr>
        <a:xfrm>
          <a:off x="333375" y="0"/>
          <a:ext cx="13049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276226</xdr:colOff>
      <xdr:row>0</xdr:row>
      <xdr:rowOff>253580</xdr:rowOff>
    </xdr:to>
    <xdr:sp macro="" textlink="">
      <xdr:nvSpPr>
        <xdr:cNvPr id="3" name="Rectángulo redonde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333375" y="0"/>
          <a:ext cx="14192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276226</xdr:colOff>
      <xdr:row>0</xdr:row>
      <xdr:rowOff>253580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/>
      </xdr:nvSpPr>
      <xdr:spPr>
        <a:xfrm>
          <a:off x="333375" y="0"/>
          <a:ext cx="13049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314326</xdr:colOff>
      <xdr:row>1</xdr:row>
      <xdr:rowOff>63080</xdr:rowOff>
    </xdr:to>
    <xdr:sp macro="" textlink="">
      <xdr:nvSpPr>
        <xdr:cNvPr id="3" name="Rectángulo redonde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/>
      </xdr:nvSpPr>
      <xdr:spPr>
        <a:xfrm>
          <a:off x="0" y="0"/>
          <a:ext cx="1304925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1466851</xdr:colOff>
      <xdr:row>1</xdr:row>
      <xdr:rowOff>53555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0" y="0"/>
          <a:ext cx="2228850" cy="257175"/>
        </a:xfrm>
        <a:prstGeom prst="roundRect">
          <a:avLst/>
        </a:prstGeom>
        <a:solidFill>
          <a:srgbClr val="70AD47"/>
        </a:solidFill>
        <a:ln w="19050" cap="flat" cmpd="sng" algn="ctr">
          <a:solidFill>
            <a:srgbClr val="FFFFFF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s-PY" sz="1050" b="1" i="0" u="none" kern="0" spc="0" baseline="0">
              <a:ln>
                <a:noFill/>
              </a:ln>
              <a:solidFill>
                <a:srgbClr val="FFFFFF"/>
              </a:solidFill>
              <a:effectLst/>
              <a:latin typeface="Calibri" panose="020F0502020204030204"/>
              <a:ea typeface="+mn-ea"/>
              <a:cs typeface="+mn-cs"/>
            </a:rPr>
            <a:t>VOLVER AL INDICE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1.bin"/><Relationship Id="rId4" Type="http://schemas.openxmlformats.org/officeDocument/2006/relationships/ctrlProp" Target="../ctrlProps/ctrlProp1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7"/>
  <sheetViews>
    <sheetView tabSelected="1" workbookViewId="0"/>
  </sheetViews>
  <sheetFormatPr baseColWidth="10" defaultColWidth="11.42578125" defaultRowHeight="15" x14ac:dyDescent="0.25"/>
  <cols>
    <col min="1" max="10" width="11.42578125" style="41"/>
    <col min="11" max="11" width="12.28515625" style="41" customWidth="1"/>
    <col min="12" max="16384" width="11.42578125" style="41"/>
  </cols>
  <sheetData>
    <row r="1" spans="1:11" ht="43.5" customHeight="1" x14ac:dyDescent="0.25"/>
    <row r="2" spans="1:11" ht="15" customHeight="1" x14ac:dyDescent="0.25">
      <c r="A2" s="313" t="s">
        <v>1231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</row>
    <row r="3" spans="1:11" ht="15" customHeight="1" x14ac:dyDescent="0.25">
      <c r="A3" s="313"/>
      <c r="B3" s="313"/>
      <c r="C3" s="313"/>
      <c r="D3" s="313"/>
      <c r="E3" s="313"/>
      <c r="F3" s="313"/>
      <c r="G3" s="313"/>
      <c r="H3" s="313"/>
      <c r="I3" s="313"/>
      <c r="J3" s="313"/>
      <c r="K3" s="313"/>
    </row>
    <row r="4" spans="1:11" ht="15" customHeight="1" x14ac:dyDescent="0.25">
      <c r="A4" s="313"/>
      <c r="B4" s="313"/>
      <c r="C4" s="313"/>
      <c r="D4" s="313"/>
      <c r="E4" s="313"/>
      <c r="F4" s="313"/>
      <c r="G4" s="313"/>
      <c r="H4" s="313"/>
      <c r="I4" s="313"/>
      <c r="J4" s="313"/>
      <c r="K4" s="313"/>
    </row>
    <row r="5" spans="1:11" ht="15" customHeight="1" x14ac:dyDescent="0.25">
      <c r="A5" s="314" t="s">
        <v>1232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</row>
    <row r="6" spans="1:11" ht="15" customHeight="1" x14ac:dyDescent="0.25">
      <c r="A6" s="315"/>
      <c r="B6" s="315"/>
      <c r="C6" s="315"/>
      <c r="D6" s="315"/>
      <c r="E6" s="315"/>
      <c r="F6" s="315"/>
      <c r="G6" s="315"/>
      <c r="H6" s="315"/>
      <c r="I6" s="315"/>
      <c r="J6" s="315"/>
      <c r="K6" s="315"/>
    </row>
    <row r="7" spans="1:11" ht="15" customHeight="1" x14ac:dyDescent="0.25">
      <c r="E7" s="105"/>
      <c r="F7" s="105"/>
      <c r="G7" s="105"/>
    </row>
  </sheetData>
  <mergeCells count="2">
    <mergeCell ref="A2:K4"/>
    <mergeCell ref="A5:K6"/>
  </mergeCells>
  <pageMargins left="0.7" right="0.7" top="0.75" bottom="0.75" header="0.3" footer="0.3"/>
  <pageSetup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K28"/>
  <sheetViews>
    <sheetView showGridLines="0" workbookViewId="0">
      <selection activeCell="F24" sqref="F24:F25"/>
    </sheetView>
  </sheetViews>
  <sheetFormatPr baseColWidth="10" defaultColWidth="11.42578125" defaultRowHeight="15" x14ac:dyDescent="0.25"/>
  <cols>
    <col min="1" max="1" width="2.42578125" customWidth="1"/>
    <col min="2" max="2" width="25.28515625" customWidth="1"/>
    <col min="4" max="4" width="6.42578125" customWidth="1"/>
    <col min="5" max="5" width="15.5703125" customWidth="1"/>
    <col min="6" max="7" width="14.7109375" bestFit="1" customWidth="1"/>
  </cols>
  <sheetData>
    <row r="1" spans="1:11" x14ac:dyDescent="0.25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11" ht="15.75" thickBot="1" x14ac:dyDescent="0.3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</row>
    <row r="3" spans="1:11" ht="18.75" thickBot="1" x14ac:dyDescent="0.3">
      <c r="A3" s="136"/>
      <c r="B3" s="332" t="s">
        <v>0</v>
      </c>
      <c r="C3" s="333"/>
      <c r="D3" s="333"/>
      <c r="E3" s="334"/>
      <c r="F3" s="157" t="s">
        <v>1</v>
      </c>
      <c r="G3" s="189">
        <v>46022</v>
      </c>
      <c r="H3" s="136"/>
      <c r="I3" s="136"/>
      <c r="J3" s="136"/>
      <c r="K3" s="136"/>
    </row>
    <row r="4" spans="1:11" ht="15.75" thickBot="1" x14ac:dyDescent="0.3">
      <c r="A4" s="136"/>
      <c r="B4" s="136"/>
      <c r="C4" s="136"/>
      <c r="D4" s="136"/>
      <c r="E4" s="158" t="s">
        <v>2</v>
      </c>
      <c r="F4" s="158" t="s">
        <v>2</v>
      </c>
      <c r="G4" s="158" t="s">
        <v>2</v>
      </c>
      <c r="H4" s="136"/>
      <c r="I4" s="136"/>
      <c r="J4" s="136"/>
      <c r="K4" s="136"/>
    </row>
    <row r="5" spans="1:11" ht="16.5" thickBot="1" x14ac:dyDescent="0.3">
      <c r="A5" s="136"/>
      <c r="B5" s="335" t="s">
        <v>3</v>
      </c>
      <c r="C5" s="336"/>
      <c r="D5" s="336"/>
      <c r="E5" s="159" t="s">
        <v>4</v>
      </c>
      <c r="F5" s="159" t="s">
        <v>5</v>
      </c>
      <c r="G5" s="159" t="s">
        <v>6</v>
      </c>
      <c r="H5" s="136"/>
      <c r="I5" s="136"/>
      <c r="J5" s="136"/>
      <c r="K5" s="136"/>
    </row>
    <row r="6" spans="1:11" ht="15.75" thickBot="1" x14ac:dyDescent="0.3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</row>
    <row r="7" spans="1:11" ht="16.5" thickBot="1" x14ac:dyDescent="0.3">
      <c r="A7" s="136"/>
      <c r="B7" s="335" t="s">
        <v>7</v>
      </c>
      <c r="C7" s="336"/>
      <c r="D7" s="337"/>
      <c r="E7" s="160">
        <f>SUM(E8:E17)</f>
        <v>0</v>
      </c>
      <c r="F7" s="160">
        <f>SUM(F8:F17)</f>
        <v>0</v>
      </c>
      <c r="G7" s="160">
        <f>SUM(G8:G17)</f>
        <v>0</v>
      </c>
      <c r="H7" s="136"/>
      <c r="I7" s="136"/>
      <c r="J7" s="136"/>
      <c r="K7" s="136"/>
    </row>
    <row r="8" spans="1:11" x14ac:dyDescent="0.25">
      <c r="A8" s="136"/>
      <c r="B8" s="328" t="s">
        <v>8</v>
      </c>
      <c r="C8" s="329"/>
      <c r="D8" s="338"/>
      <c r="E8" s="165"/>
      <c r="F8" s="165">
        <f>+E8+(E8*0.015)</f>
        <v>0</v>
      </c>
      <c r="G8" s="165">
        <f>+F8+(F8*0.015)</f>
        <v>0</v>
      </c>
      <c r="H8" s="136"/>
      <c r="I8" s="136"/>
      <c r="J8" s="136"/>
      <c r="K8" s="136"/>
    </row>
    <row r="9" spans="1:11" x14ac:dyDescent="0.25">
      <c r="A9" s="136"/>
      <c r="B9" s="339" t="s">
        <v>9</v>
      </c>
      <c r="C9" s="340"/>
      <c r="D9" s="341"/>
      <c r="E9" s="166"/>
      <c r="F9" s="166">
        <f>+E9+(E9*0.015)</f>
        <v>0</v>
      </c>
      <c r="G9" s="166">
        <f t="shared" ref="G9:G17" si="0">+F9+(F9*0.015)</f>
        <v>0</v>
      </c>
      <c r="H9" s="136"/>
      <c r="I9" s="136"/>
      <c r="J9" s="136"/>
      <c r="K9" s="136"/>
    </row>
    <row r="10" spans="1:11" x14ac:dyDescent="0.25">
      <c r="A10" s="136"/>
      <c r="B10" s="316" t="s">
        <v>10</v>
      </c>
      <c r="C10" s="317"/>
      <c r="D10" s="331"/>
      <c r="E10" s="166"/>
      <c r="F10" s="166">
        <f t="shared" ref="F10:F17" si="1">+E10+(E10*0.015)</f>
        <v>0</v>
      </c>
      <c r="G10" s="166">
        <f t="shared" si="0"/>
        <v>0</v>
      </c>
      <c r="H10" s="136"/>
      <c r="I10" s="136"/>
      <c r="J10" s="136"/>
      <c r="K10" s="136"/>
    </row>
    <row r="11" spans="1:11" x14ac:dyDescent="0.25">
      <c r="A11" s="136"/>
      <c r="B11" s="316" t="s">
        <v>11</v>
      </c>
      <c r="C11" s="317"/>
      <c r="D11" s="331"/>
      <c r="E11" s="166"/>
      <c r="F11" s="166">
        <f t="shared" si="1"/>
        <v>0</v>
      </c>
      <c r="G11" s="166">
        <f t="shared" si="0"/>
        <v>0</v>
      </c>
      <c r="H11" s="136"/>
      <c r="I11" s="136"/>
      <c r="J11" s="136"/>
      <c r="K11" s="136"/>
    </row>
    <row r="12" spans="1:11" x14ac:dyDescent="0.25">
      <c r="A12" s="136"/>
      <c r="B12" s="316" t="s">
        <v>12</v>
      </c>
      <c r="C12" s="317"/>
      <c r="D12" s="331"/>
      <c r="E12" s="166"/>
      <c r="F12" s="166">
        <f t="shared" si="1"/>
        <v>0</v>
      </c>
      <c r="G12" s="166">
        <f t="shared" si="0"/>
        <v>0</v>
      </c>
      <c r="H12" s="136"/>
      <c r="I12" s="136"/>
      <c r="J12" s="136"/>
      <c r="K12" s="136"/>
    </row>
    <row r="13" spans="1:11" x14ac:dyDescent="0.25">
      <c r="A13" s="136"/>
      <c r="B13" s="319" t="s">
        <v>13</v>
      </c>
      <c r="C13" s="320"/>
      <c r="D13" s="320"/>
      <c r="E13" s="166"/>
      <c r="F13" s="166">
        <f t="shared" si="1"/>
        <v>0</v>
      </c>
      <c r="G13" s="166">
        <f t="shared" si="0"/>
        <v>0</v>
      </c>
      <c r="H13" s="136"/>
      <c r="I13" s="136"/>
      <c r="J13" s="136"/>
      <c r="K13" s="136"/>
    </row>
    <row r="14" spans="1:11" x14ac:dyDescent="0.25">
      <c r="A14" s="136"/>
      <c r="B14" s="319" t="s">
        <v>14</v>
      </c>
      <c r="C14" s="320"/>
      <c r="D14" s="320"/>
      <c r="E14" s="166"/>
      <c r="F14" s="166">
        <f t="shared" si="1"/>
        <v>0</v>
      </c>
      <c r="G14" s="166">
        <f t="shared" si="0"/>
        <v>0</v>
      </c>
      <c r="H14" s="136"/>
      <c r="I14" s="136"/>
      <c r="J14" s="136"/>
      <c r="K14" s="136"/>
    </row>
    <row r="15" spans="1:11" x14ac:dyDescent="0.25">
      <c r="A15" s="136"/>
      <c r="B15" s="316" t="s">
        <v>15</v>
      </c>
      <c r="C15" s="317"/>
      <c r="D15" s="331"/>
      <c r="E15" s="164"/>
      <c r="F15" s="166">
        <f t="shared" si="1"/>
        <v>0</v>
      </c>
      <c r="G15" s="166">
        <f t="shared" si="0"/>
        <v>0</v>
      </c>
      <c r="H15" s="136"/>
      <c r="I15" s="136"/>
      <c r="J15" s="136"/>
      <c r="K15" s="136"/>
    </row>
    <row r="16" spans="1:11" x14ac:dyDescent="0.25">
      <c r="A16" s="136"/>
      <c r="B16" s="316" t="s">
        <v>16</v>
      </c>
      <c r="C16" s="317"/>
      <c r="D16" s="331"/>
      <c r="E16" s="161"/>
      <c r="F16" s="166">
        <f t="shared" si="1"/>
        <v>0</v>
      </c>
      <c r="G16" s="166">
        <f t="shared" si="0"/>
        <v>0</v>
      </c>
      <c r="H16" s="136"/>
      <c r="I16" s="136"/>
      <c r="J16" s="136"/>
      <c r="K16" s="136"/>
    </row>
    <row r="17" spans="1:11" ht="15.75" thickBot="1" x14ac:dyDescent="0.3">
      <c r="A17" s="136"/>
      <c r="B17" s="322" t="s">
        <v>17</v>
      </c>
      <c r="C17" s="323"/>
      <c r="D17" s="325"/>
      <c r="E17" s="162"/>
      <c r="F17" s="167">
        <f t="shared" si="1"/>
        <v>0</v>
      </c>
      <c r="G17" s="167">
        <f t="shared" si="0"/>
        <v>0</v>
      </c>
      <c r="H17" s="136"/>
      <c r="I17" s="136"/>
      <c r="J17" s="136"/>
      <c r="K17" s="136"/>
    </row>
    <row r="18" spans="1:11" ht="15.75" thickBot="1" x14ac:dyDescent="0.3">
      <c r="A18" s="136"/>
      <c r="B18" s="136"/>
      <c r="C18" s="136"/>
      <c r="D18" s="136"/>
      <c r="E18" s="136"/>
      <c r="F18" s="136"/>
      <c r="G18" s="136"/>
      <c r="H18" s="136"/>
      <c r="I18" s="136"/>
      <c r="J18" s="136"/>
      <c r="K18" s="136"/>
    </row>
    <row r="19" spans="1:11" ht="15.75" thickBot="1" x14ac:dyDescent="0.3">
      <c r="A19" s="136"/>
      <c r="B19" s="136"/>
      <c r="C19" s="136"/>
      <c r="D19" s="136"/>
      <c r="E19" s="163" t="s">
        <v>2</v>
      </c>
      <c r="F19" s="163" t="s">
        <v>2</v>
      </c>
      <c r="G19" s="163" t="s">
        <v>2</v>
      </c>
      <c r="H19" s="136"/>
      <c r="I19" s="136"/>
      <c r="J19" s="136"/>
      <c r="K19" s="136"/>
    </row>
    <row r="20" spans="1:11" ht="16.5" thickBot="1" x14ac:dyDescent="0.3">
      <c r="A20" s="136"/>
      <c r="B20" s="326" t="s">
        <v>18</v>
      </c>
      <c r="C20" s="327"/>
      <c r="D20" s="327"/>
      <c r="E20" s="160">
        <f>SUM(E21:E28)</f>
        <v>0</v>
      </c>
      <c r="F20" s="160">
        <f>SUM(F21:F28)</f>
        <v>0</v>
      </c>
      <c r="G20" s="160">
        <f>SUM(G21:G28)</f>
        <v>0</v>
      </c>
      <c r="H20" s="136"/>
      <c r="I20" s="136"/>
      <c r="J20" s="136"/>
      <c r="K20" s="136"/>
    </row>
    <row r="21" spans="1:11" x14ac:dyDescent="0.25">
      <c r="A21" s="136"/>
      <c r="B21" s="328" t="s">
        <v>19</v>
      </c>
      <c r="C21" s="329"/>
      <c r="D21" s="330"/>
      <c r="E21" s="166"/>
      <c r="F21" s="166">
        <f>+E21+(E21*0.015)</f>
        <v>0</v>
      </c>
      <c r="G21" s="166">
        <f>+F21+(F21*0.015)</f>
        <v>0</v>
      </c>
      <c r="H21" s="136"/>
      <c r="I21" s="136"/>
      <c r="J21" s="136"/>
      <c r="K21" s="136"/>
    </row>
    <row r="22" spans="1:11" x14ac:dyDescent="0.25">
      <c r="A22" s="136"/>
      <c r="B22" s="316" t="s">
        <v>20</v>
      </c>
      <c r="C22" s="317"/>
      <c r="D22" s="318"/>
      <c r="E22" s="166"/>
      <c r="F22" s="166">
        <f t="shared" ref="F22:G28" si="2">+E22+(E22*0.015)</f>
        <v>0</v>
      </c>
      <c r="G22" s="166">
        <f t="shared" si="2"/>
        <v>0</v>
      </c>
      <c r="H22" s="136"/>
      <c r="I22" s="136"/>
      <c r="J22" s="136"/>
      <c r="K22" s="136"/>
    </row>
    <row r="23" spans="1:11" x14ac:dyDescent="0.25">
      <c r="A23" s="136"/>
      <c r="B23" s="316" t="s">
        <v>21</v>
      </c>
      <c r="C23" s="317"/>
      <c r="D23" s="318"/>
      <c r="E23" s="166"/>
      <c r="F23" s="166">
        <f t="shared" si="2"/>
        <v>0</v>
      </c>
      <c r="G23" s="166">
        <f t="shared" si="2"/>
        <v>0</v>
      </c>
      <c r="H23" s="136"/>
      <c r="I23" s="136"/>
      <c r="J23" s="136"/>
      <c r="K23" s="136"/>
    </row>
    <row r="24" spans="1:11" x14ac:dyDescent="0.25">
      <c r="A24" s="136"/>
      <c r="B24" s="316" t="s">
        <v>22</v>
      </c>
      <c r="C24" s="317"/>
      <c r="D24" s="318"/>
      <c r="E24" s="166"/>
      <c r="F24" s="166">
        <v>0</v>
      </c>
      <c r="G24" s="166">
        <v>0</v>
      </c>
      <c r="H24" s="136"/>
      <c r="I24" s="136"/>
      <c r="J24" s="136"/>
      <c r="K24" s="136"/>
    </row>
    <row r="25" spans="1:11" x14ac:dyDescent="0.25">
      <c r="A25" s="136"/>
      <c r="B25" s="316" t="s">
        <v>23</v>
      </c>
      <c r="C25" s="317"/>
      <c r="D25" s="318"/>
      <c r="E25" s="166"/>
      <c r="F25" s="166">
        <v>0</v>
      </c>
      <c r="G25" s="166">
        <v>0</v>
      </c>
      <c r="H25" s="136"/>
      <c r="I25" s="136"/>
      <c r="J25" s="136"/>
      <c r="K25" s="136"/>
    </row>
    <row r="26" spans="1:11" x14ac:dyDescent="0.25">
      <c r="A26" s="136"/>
      <c r="B26" s="319" t="s">
        <v>24</v>
      </c>
      <c r="C26" s="320"/>
      <c r="D26" s="321"/>
      <c r="E26" s="166"/>
      <c r="F26" s="166">
        <f t="shared" si="2"/>
        <v>0</v>
      </c>
      <c r="G26" s="166">
        <f t="shared" si="2"/>
        <v>0</v>
      </c>
      <c r="H26" s="136"/>
      <c r="I26" s="136"/>
      <c r="J26" s="136"/>
      <c r="K26" s="136"/>
    </row>
    <row r="27" spans="1:11" x14ac:dyDescent="0.25">
      <c r="A27" s="136"/>
      <c r="B27" s="316" t="s">
        <v>25</v>
      </c>
      <c r="C27" s="317"/>
      <c r="D27" s="318"/>
      <c r="E27" s="166"/>
      <c r="F27" s="166">
        <f t="shared" si="2"/>
        <v>0</v>
      </c>
      <c r="G27" s="166">
        <f t="shared" si="2"/>
        <v>0</v>
      </c>
      <c r="H27" s="136"/>
      <c r="I27" s="136"/>
      <c r="J27" s="136"/>
      <c r="K27" s="136"/>
    </row>
    <row r="28" spans="1:11" ht="15.75" thickBot="1" x14ac:dyDescent="0.3">
      <c r="A28" s="136"/>
      <c r="B28" s="322" t="s">
        <v>26</v>
      </c>
      <c r="C28" s="323"/>
      <c r="D28" s="324"/>
      <c r="E28" s="167"/>
      <c r="F28" s="166">
        <f t="shared" si="2"/>
        <v>0</v>
      </c>
      <c r="G28" s="166">
        <f t="shared" si="2"/>
        <v>0</v>
      </c>
      <c r="H28" s="136"/>
      <c r="I28" s="136"/>
      <c r="J28" s="136"/>
      <c r="K28" s="136"/>
    </row>
  </sheetData>
  <protectedRanges>
    <protectedRange sqref="E8:E17" name="Rango3" securityDescriptor="O:WDG:WDD:(A;;CC;;;WD)"/>
    <protectedRange sqref="F8:F17" name="Rango3_1" securityDescriptor="O:WDG:WDD:(A;;CC;;;WD)"/>
    <protectedRange sqref="G8:G17" name="Rango3_2" securityDescriptor="O:WDG:WDD:(A;;CC;;;WD)"/>
    <protectedRange sqref="E21:E28" name="Rango4" securityDescriptor="O:WDG:WDD:(A;;CC;;;WD)"/>
    <protectedRange sqref="F21:G28" name="Rango4_1" securityDescriptor="O:WDG:WDD:(A;;CC;;;WD)"/>
  </protectedRanges>
  <mergeCells count="22">
    <mergeCell ref="B16:D16"/>
    <mergeCell ref="B3:E3"/>
    <mergeCell ref="B5:D5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25:D25"/>
    <mergeCell ref="B26:D26"/>
    <mergeCell ref="B27:D27"/>
    <mergeCell ref="B28:D28"/>
    <mergeCell ref="B17:D17"/>
    <mergeCell ref="B20:D20"/>
    <mergeCell ref="B21:D21"/>
    <mergeCell ref="B22:D22"/>
    <mergeCell ref="B23:D23"/>
    <mergeCell ref="B24:D24"/>
  </mergeCells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L36"/>
  <sheetViews>
    <sheetView zoomScaleNormal="100" workbookViewId="0">
      <selection activeCell="C34" sqref="C34"/>
    </sheetView>
  </sheetViews>
  <sheetFormatPr baseColWidth="10" defaultColWidth="11.42578125" defaultRowHeight="15" x14ac:dyDescent="0.25"/>
  <cols>
    <col min="1" max="1" width="7" style="45" customWidth="1"/>
    <col min="2" max="2" width="59.5703125" style="45" customWidth="1"/>
    <col min="3" max="3" width="14" style="45" customWidth="1"/>
    <col min="4" max="4" width="20.85546875" style="45" customWidth="1"/>
    <col min="5" max="5" width="21" style="45" customWidth="1"/>
    <col min="6" max="6" width="18.42578125" style="45" customWidth="1"/>
    <col min="7" max="7" width="20.42578125" style="45" customWidth="1"/>
    <col min="8" max="8" width="19.140625" style="45" customWidth="1"/>
    <col min="9" max="9" width="17.7109375" style="45" customWidth="1"/>
    <col min="10" max="10" width="17.28515625" style="45" customWidth="1"/>
    <col min="11" max="11" width="20.85546875" style="45" customWidth="1"/>
    <col min="12" max="12" width="13.140625" style="45" customWidth="1"/>
    <col min="13" max="16384" width="11.42578125" style="46"/>
  </cols>
  <sheetData>
    <row r="1" spans="1:12" ht="21" customHeight="1" x14ac:dyDescent="0.25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</row>
    <row r="2" spans="1:12" x14ac:dyDescent="0.25">
      <c r="A2" s="355" t="s">
        <v>27</v>
      </c>
      <c r="B2" s="347"/>
      <c r="C2" s="347"/>
      <c r="D2" s="347"/>
      <c r="E2" s="347"/>
      <c r="F2" s="347"/>
      <c r="G2" s="347"/>
      <c r="H2" s="347"/>
      <c r="I2" s="356"/>
      <c r="J2" s="344" t="s">
        <v>1229</v>
      </c>
      <c r="K2" s="345"/>
      <c r="L2" s="46"/>
    </row>
    <row r="3" spans="1:12" ht="44.25" customHeight="1" x14ac:dyDescent="0.25">
      <c r="A3" s="2" t="s">
        <v>28</v>
      </c>
      <c r="B3" s="3" t="s">
        <v>29</v>
      </c>
      <c r="C3" s="3" t="s">
        <v>30</v>
      </c>
      <c r="D3" s="39" t="s">
        <v>31</v>
      </c>
      <c r="E3" s="3" t="s">
        <v>32</v>
      </c>
      <c r="F3" s="3" t="s">
        <v>33</v>
      </c>
      <c r="G3" s="4" t="s">
        <v>34</v>
      </c>
      <c r="H3" s="4" t="s">
        <v>35</v>
      </c>
      <c r="I3" s="5" t="s">
        <v>36</v>
      </c>
      <c r="J3" s="6" t="s">
        <v>37</v>
      </c>
      <c r="K3" s="6" t="s">
        <v>38</v>
      </c>
      <c r="L3" s="46"/>
    </row>
    <row r="4" spans="1:12" x14ac:dyDescent="0.25">
      <c r="A4" s="7" t="s">
        <v>39</v>
      </c>
      <c r="B4" s="8" t="s">
        <v>40</v>
      </c>
      <c r="C4" s="9">
        <v>0</v>
      </c>
      <c r="D4" s="89"/>
      <c r="E4" s="10"/>
      <c r="F4" s="10"/>
      <c r="G4" s="11"/>
      <c r="H4" s="11"/>
      <c r="I4" s="44"/>
      <c r="J4" s="12"/>
      <c r="K4" s="12">
        <f>+D4</f>
        <v>0</v>
      </c>
      <c r="L4" s="46"/>
    </row>
    <row r="5" spans="1:12" x14ac:dyDescent="0.25">
      <c r="A5" s="7" t="s">
        <v>41</v>
      </c>
      <c r="B5" s="8" t="s">
        <v>42</v>
      </c>
      <c r="C5" s="9">
        <v>0</v>
      </c>
      <c r="D5" s="89"/>
      <c r="E5" s="10"/>
      <c r="F5" s="10"/>
      <c r="G5" s="11"/>
      <c r="H5" s="11"/>
      <c r="I5" s="44"/>
      <c r="J5" s="12"/>
      <c r="K5" s="12"/>
      <c r="L5" s="46"/>
    </row>
    <row r="6" spans="1:12" x14ac:dyDescent="0.25">
      <c r="A6" s="7" t="s">
        <v>43</v>
      </c>
      <c r="B6" s="8" t="s">
        <v>44</v>
      </c>
      <c r="C6" s="9">
        <v>0</v>
      </c>
      <c r="D6" s="89"/>
      <c r="E6" s="10"/>
      <c r="F6" s="10"/>
      <c r="G6" s="11"/>
      <c r="H6" s="11"/>
      <c r="I6" s="44"/>
      <c r="J6" s="12"/>
      <c r="K6" s="12"/>
      <c r="L6" s="46"/>
    </row>
    <row r="7" spans="1:12" x14ac:dyDescent="0.25">
      <c r="A7" s="7" t="s">
        <v>45</v>
      </c>
      <c r="B7" s="8" t="s">
        <v>46</v>
      </c>
      <c r="C7" s="9">
        <v>2</v>
      </c>
      <c r="D7" s="89"/>
      <c r="E7" s="10"/>
      <c r="F7" s="10"/>
      <c r="G7" s="11"/>
      <c r="H7" s="11"/>
      <c r="I7" s="44"/>
      <c r="J7" s="12"/>
      <c r="K7" s="12"/>
      <c r="L7" s="46"/>
    </row>
    <row r="8" spans="1:12" x14ac:dyDescent="0.25">
      <c r="A8" s="7" t="s">
        <v>47</v>
      </c>
      <c r="B8" s="8" t="s">
        <v>48</v>
      </c>
      <c r="C8" s="9">
        <v>10</v>
      </c>
      <c r="D8" s="89"/>
      <c r="E8" s="10"/>
      <c r="F8" s="10"/>
      <c r="G8" s="11"/>
      <c r="H8" s="11"/>
      <c r="I8" s="44"/>
      <c r="J8" s="12"/>
      <c r="K8" s="12"/>
      <c r="L8" s="46"/>
    </row>
    <row r="9" spans="1:12" ht="15" customHeight="1" x14ac:dyDescent="0.25">
      <c r="A9" s="7" t="s">
        <v>49</v>
      </c>
      <c r="B9" s="8" t="s">
        <v>50</v>
      </c>
      <c r="C9" s="9">
        <v>20</v>
      </c>
      <c r="D9" s="89"/>
      <c r="E9" s="10"/>
      <c r="F9" s="10"/>
      <c r="G9" s="11"/>
      <c r="H9" s="11"/>
      <c r="I9" s="44"/>
      <c r="J9" s="13"/>
      <c r="K9" s="13"/>
      <c r="L9" s="46"/>
    </row>
    <row r="10" spans="1:12" ht="15.75" customHeight="1" x14ac:dyDescent="0.25">
      <c r="A10" s="7" t="s">
        <v>51</v>
      </c>
      <c r="B10" s="8" t="s">
        <v>52</v>
      </c>
      <c r="C10" s="9">
        <v>50</v>
      </c>
      <c r="D10" s="89"/>
      <c r="E10" s="10"/>
      <c r="F10" s="10"/>
      <c r="G10" s="11"/>
      <c r="H10" s="11"/>
      <c r="I10" s="44"/>
      <c r="J10" s="13"/>
      <c r="K10" s="13"/>
      <c r="L10" s="46"/>
    </row>
    <row r="11" spans="1:12" x14ac:dyDescent="0.25">
      <c r="A11" s="7" t="s">
        <v>53</v>
      </c>
      <c r="B11" s="8" t="s">
        <v>54</v>
      </c>
      <c r="C11" s="9">
        <v>100</v>
      </c>
      <c r="D11" s="89"/>
      <c r="E11" s="168"/>
      <c r="F11" s="11"/>
      <c r="G11" s="11"/>
      <c r="H11" s="11"/>
      <c r="I11" s="44">
        <f>+D11</f>
        <v>0</v>
      </c>
      <c r="J11" s="13">
        <f>+D11</f>
        <v>0</v>
      </c>
      <c r="K11" s="13">
        <v>0</v>
      </c>
      <c r="L11" s="46"/>
    </row>
    <row r="12" spans="1:12" x14ac:dyDescent="0.25">
      <c r="A12" s="349" t="s">
        <v>55</v>
      </c>
      <c r="B12" s="350"/>
      <c r="C12" s="351"/>
      <c r="D12" s="40">
        <f>SUM(D4:D11)</f>
        <v>0</v>
      </c>
      <c r="E12" s="14">
        <f t="shared" ref="E12:J12" si="0">SUM(E4:E11)</f>
        <v>0</v>
      </c>
      <c r="F12" s="14">
        <f t="shared" si="0"/>
        <v>0</v>
      </c>
      <c r="G12" s="15">
        <f t="shared" si="0"/>
        <v>0</v>
      </c>
      <c r="H12" s="15">
        <f t="shared" si="0"/>
        <v>0</v>
      </c>
      <c r="I12" s="16">
        <f t="shared" si="0"/>
        <v>0</v>
      </c>
      <c r="J12" s="17">
        <f t="shared" si="0"/>
        <v>0</v>
      </c>
      <c r="K12" s="17">
        <f t="shared" ref="K12" si="1">SUM(K4:K11)</f>
        <v>0</v>
      </c>
      <c r="L12" s="46"/>
    </row>
    <row r="19" spans="1:7" x14ac:dyDescent="0.25">
      <c r="A19" s="347" t="s">
        <v>27</v>
      </c>
      <c r="B19" s="347"/>
      <c r="C19" s="347"/>
      <c r="D19" s="347"/>
      <c r="E19" s="348"/>
      <c r="F19" s="346" t="str">
        <f>+J2</f>
        <v>Fecha: 31/12/2025</v>
      </c>
      <c r="G19" s="345"/>
    </row>
    <row r="20" spans="1:7" ht="38.25" x14ac:dyDescent="0.25">
      <c r="A20" s="62" t="s">
        <v>28</v>
      </c>
      <c r="B20" s="3" t="s">
        <v>29</v>
      </c>
      <c r="C20" s="3" t="s">
        <v>30</v>
      </c>
      <c r="D20" s="68" t="s">
        <v>56</v>
      </c>
      <c r="E20" s="5" t="s">
        <v>36</v>
      </c>
      <c r="F20" s="4" t="s">
        <v>37</v>
      </c>
      <c r="G20" s="69" t="s">
        <v>38</v>
      </c>
    </row>
    <row r="21" spans="1:7" x14ac:dyDescent="0.25">
      <c r="A21" s="63" t="s">
        <v>39</v>
      </c>
      <c r="B21" s="8" t="s">
        <v>40</v>
      </c>
      <c r="C21" s="9">
        <v>0</v>
      </c>
      <c r="D21" s="47"/>
      <c r="E21" s="44"/>
      <c r="F21" s="10"/>
      <c r="G21" s="70"/>
    </row>
    <row r="22" spans="1:7" x14ac:dyDescent="0.25">
      <c r="A22" s="63" t="s">
        <v>41</v>
      </c>
      <c r="B22" s="8" t="s">
        <v>42</v>
      </c>
      <c r="C22" s="9">
        <v>0</v>
      </c>
      <c r="D22" s="47"/>
      <c r="E22" s="44"/>
      <c r="F22" s="10"/>
      <c r="G22" s="70"/>
    </row>
    <row r="23" spans="1:7" x14ac:dyDescent="0.25">
      <c r="A23" s="63" t="s">
        <v>43</v>
      </c>
      <c r="B23" s="8" t="s">
        <v>44</v>
      </c>
      <c r="C23" s="9">
        <v>0</v>
      </c>
      <c r="D23" s="47"/>
      <c r="E23" s="44"/>
      <c r="F23" s="10"/>
      <c r="G23" s="70"/>
    </row>
    <row r="24" spans="1:7" x14ac:dyDescent="0.25">
      <c r="A24" s="63" t="s">
        <v>45</v>
      </c>
      <c r="B24" s="8" t="s">
        <v>46</v>
      </c>
      <c r="C24" s="9">
        <v>2</v>
      </c>
      <c r="D24" s="47"/>
      <c r="E24" s="44"/>
      <c r="F24" s="10"/>
      <c r="G24" s="70"/>
    </row>
    <row r="25" spans="1:7" x14ac:dyDescent="0.25">
      <c r="A25" s="63" t="s">
        <v>47</v>
      </c>
      <c r="B25" s="8" t="s">
        <v>48</v>
      </c>
      <c r="C25" s="9">
        <v>10</v>
      </c>
      <c r="D25" s="47"/>
      <c r="E25" s="44"/>
      <c r="F25" s="10"/>
      <c r="G25" s="70"/>
    </row>
    <row r="26" spans="1:7" x14ac:dyDescent="0.25">
      <c r="A26" s="63" t="s">
        <v>49</v>
      </c>
      <c r="B26" s="8" t="s">
        <v>50</v>
      </c>
      <c r="C26" s="9">
        <v>20</v>
      </c>
      <c r="D26" s="47"/>
      <c r="E26" s="44"/>
      <c r="F26" s="11"/>
      <c r="G26" s="70"/>
    </row>
    <row r="27" spans="1:7" x14ac:dyDescent="0.25">
      <c r="A27" s="63" t="s">
        <v>51</v>
      </c>
      <c r="B27" s="8" t="s">
        <v>52</v>
      </c>
      <c r="C27" s="9">
        <v>50</v>
      </c>
      <c r="D27" s="47"/>
      <c r="E27" s="44"/>
      <c r="F27" s="11"/>
      <c r="G27" s="70"/>
    </row>
    <row r="28" spans="1:7" x14ac:dyDescent="0.25">
      <c r="A28" s="63" t="s">
        <v>53</v>
      </c>
      <c r="B28" s="8" t="s">
        <v>54</v>
      </c>
      <c r="C28" s="9">
        <v>100</v>
      </c>
      <c r="D28" s="47"/>
      <c r="E28" s="44"/>
      <c r="F28" s="11"/>
      <c r="G28" s="70"/>
    </row>
    <row r="29" spans="1:7" ht="15.75" thickBot="1" x14ac:dyDescent="0.3">
      <c r="A29" s="352" t="s">
        <v>55</v>
      </c>
      <c r="B29" s="353"/>
      <c r="C29" s="354"/>
      <c r="D29" s="64">
        <f t="shared" ref="D29:F29" si="2">SUM(D21:D28)</f>
        <v>0</v>
      </c>
      <c r="E29" s="65">
        <f t="shared" si="2"/>
        <v>0</v>
      </c>
      <c r="F29" s="73">
        <f t="shared" si="2"/>
        <v>0</v>
      </c>
      <c r="G29" s="72">
        <f t="shared" ref="G29" si="3">SUM(G21:G28)</f>
        <v>0</v>
      </c>
    </row>
    <row r="30" spans="1:7" ht="15.75" thickTop="1" x14ac:dyDescent="0.25">
      <c r="A30" s="136"/>
      <c r="B30" s="136"/>
      <c r="C30" s="136"/>
      <c r="D30" s="136"/>
      <c r="E30" s="136"/>
      <c r="F30" s="136"/>
      <c r="G30" s="136"/>
    </row>
    <row r="31" spans="1:7" ht="15.75" thickBot="1" x14ac:dyDescent="0.3">
      <c r="A31" s="136"/>
      <c r="B31" s="136"/>
      <c r="C31" s="136"/>
      <c r="D31" s="136"/>
      <c r="E31" s="136"/>
      <c r="F31" s="136"/>
      <c r="G31" s="136"/>
    </row>
    <row r="32" spans="1:7" ht="16.5" thickTop="1" x14ac:dyDescent="0.25">
      <c r="A32" s="136"/>
      <c r="B32" s="342" t="s">
        <v>57</v>
      </c>
      <c r="C32" s="343"/>
      <c r="D32" s="136"/>
      <c r="E32" s="136"/>
      <c r="F32" s="136"/>
      <c r="G32" s="136"/>
    </row>
    <row r="33" spans="2:3" x14ac:dyDescent="0.25">
      <c r="B33" s="112" t="s">
        <v>40</v>
      </c>
      <c r="C33" s="204"/>
    </row>
    <row r="34" spans="2:3" x14ac:dyDescent="0.25">
      <c r="B34" s="112" t="s">
        <v>58</v>
      </c>
      <c r="C34" s="300"/>
    </row>
    <row r="35" spans="2:3" ht="15.75" thickBot="1" x14ac:dyDescent="0.3">
      <c r="B35" s="205" t="s">
        <v>59</v>
      </c>
      <c r="C35" s="301">
        <f>+C34</f>
        <v>0</v>
      </c>
    </row>
    <row r="36" spans="2:3" ht="15.75" thickTop="1" x14ac:dyDescent="0.25">
      <c r="B36" s="136"/>
      <c r="C36" s="136"/>
    </row>
  </sheetData>
  <protectedRanges>
    <protectedRange sqref="G19:J19 F34:J41 F48:J55 F63:J70 F77:J84 F92:J99 F106:J113 F121:J128 F177:J184 F193:J200 H20:J26 D4:H11" name="Rango1_1_1" securityDescriptor="O:WDG:WDD:(A;;CC;;;WD)"/>
    <protectedRange sqref="L19:L26 L34:L41 L48:L55 L63:L70 L77:L84 L92:L99 L106:L113 L121:L128 L177:L184 L193:L200 J4:K11 F21:G28" name="Rango2_1_1" securityDescriptor="O:WDG:WDD:(A;;CC;;;WD)"/>
  </protectedRanges>
  <mergeCells count="7">
    <mergeCell ref="B32:C32"/>
    <mergeCell ref="J2:K2"/>
    <mergeCell ref="F19:G19"/>
    <mergeCell ref="A19:E19"/>
    <mergeCell ref="A12:C12"/>
    <mergeCell ref="A29:C29"/>
    <mergeCell ref="A2:I2"/>
  </mergeCells>
  <pageMargins left="0.7" right="0.7" top="0.75" bottom="0.75" header="0.3" footer="0.3"/>
  <pageSetup paperSize="9" scale="5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29"/>
  <sheetViews>
    <sheetView zoomScale="70" zoomScaleNormal="70" workbookViewId="0">
      <selection activeCell="D4" sqref="D4"/>
    </sheetView>
  </sheetViews>
  <sheetFormatPr baseColWidth="10" defaultColWidth="11.42578125" defaultRowHeight="15" x14ac:dyDescent="0.25"/>
  <cols>
    <col min="1" max="1" width="5" style="45" customWidth="1"/>
    <col min="2" max="2" width="59.5703125" style="45" customWidth="1"/>
    <col min="3" max="3" width="14.5703125" style="45" customWidth="1"/>
    <col min="4" max="4" width="18.140625" style="45" customWidth="1"/>
    <col min="5" max="5" width="19.42578125" style="45" customWidth="1"/>
    <col min="6" max="6" width="19.7109375" style="45" customWidth="1"/>
    <col min="7" max="7" width="17.85546875" style="45" customWidth="1"/>
    <col min="8" max="9" width="14.28515625" style="45" customWidth="1"/>
    <col min="10" max="10" width="22" style="45" customWidth="1"/>
    <col min="11" max="11" width="24" style="45" customWidth="1"/>
    <col min="12" max="12" width="13.140625" style="45" customWidth="1"/>
    <col min="13" max="16384" width="11.42578125" style="46"/>
  </cols>
  <sheetData>
    <row r="1" spans="1:12" ht="21" customHeight="1" x14ac:dyDescent="0.25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</row>
    <row r="2" spans="1:12" s="45" customFormat="1" x14ac:dyDescent="0.25">
      <c r="A2" s="355" t="s">
        <v>60</v>
      </c>
      <c r="B2" s="347"/>
      <c r="C2" s="347"/>
      <c r="D2" s="347"/>
      <c r="E2" s="347"/>
      <c r="F2" s="347"/>
      <c r="G2" s="347"/>
      <c r="H2" s="347"/>
      <c r="I2" s="348"/>
      <c r="J2" s="346" t="s">
        <v>1229</v>
      </c>
      <c r="K2" s="357"/>
      <c r="L2" s="66"/>
    </row>
    <row r="3" spans="1:12" s="45" customFormat="1" ht="38.25" x14ac:dyDescent="0.25">
      <c r="A3" s="2" t="s">
        <v>28</v>
      </c>
      <c r="B3" s="3" t="s">
        <v>29</v>
      </c>
      <c r="C3" s="3" t="s">
        <v>30</v>
      </c>
      <c r="D3" s="39" t="s">
        <v>31</v>
      </c>
      <c r="E3" s="3" t="s">
        <v>32</v>
      </c>
      <c r="F3" s="3" t="s">
        <v>33</v>
      </c>
      <c r="G3" s="4" t="s">
        <v>34</v>
      </c>
      <c r="H3" s="4" t="s">
        <v>35</v>
      </c>
      <c r="I3" s="5" t="s">
        <v>36</v>
      </c>
      <c r="J3" s="5" t="s">
        <v>37</v>
      </c>
      <c r="K3" s="6" t="s">
        <v>38</v>
      </c>
      <c r="L3" s="136"/>
    </row>
    <row r="4" spans="1:12" s="45" customFormat="1" x14ac:dyDescent="0.25">
      <c r="A4" s="7" t="s">
        <v>39</v>
      </c>
      <c r="B4" s="8" t="s">
        <v>40</v>
      </c>
      <c r="C4" s="9">
        <v>0</v>
      </c>
      <c r="D4" s="47"/>
      <c r="E4" s="89"/>
      <c r="F4" s="10"/>
      <c r="G4" s="10"/>
      <c r="H4" s="11"/>
      <c r="I4" s="11"/>
      <c r="J4" s="44"/>
      <c r="K4" s="12">
        <f>+D4</f>
        <v>0</v>
      </c>
      <c r="L4" s="136"/>
    </row>
    <row r="5" spans="1:12" s="45" customFormat="1" x14ac:dyDescent="0.25">
      <c r="A5" s="7" t="s">
        <v>41</v>
      </c>
      <c r="B5" s="8" t="s">
        <v>42</v>
      </c>
      <c r="C5" s="9">
        <v>0</v>
      </c>
      <c r="D5" s="47"/>
      <c r="E5" s="89"/>
      <c r="F5" s="10"/>
      <c r="G5" s="10"/>
      <c r="H5" s="11"/>
      <c r="I5" s="11"/>
      <c r="J5" s="44"/>
      <c r="K5" s="12"/>
      <c r="L5" s="136"/>
    </row>
    <row r="6" spans="1:12" s="45" customFormat="1" x14ac:dyDescent="0.25">
      <c r="A6" s="7" t="s">
        <v>43</v>
      </c>
      <c r="B6" s="8" t="s">
        <v>44</v>
      </c>
      <c r="C6" s="9">
        <v>0</v>
      </c>
      <c r="D6" s="47"/>
      <c r="E6" s="89"/>
      <c r="F6" s="10"/>
      <c r="G6" s="10"/>
      <c r="H6" s="11"/>
      <c r="I6" s="11"/>
      <c r="J6" s="44"/>
      <c r="K6" s="12"/>
      <c r="L6" s="136"/>
    </row>
    <row r="7" spans="1:12" s="45" customFormat="1" x14ac:dyDescent="0.25">
      <c r="A7" s="7" t="s">
        <v>45</v>
      </c>
      <c r="B7" s="8" t="s">
        <v>46</v>
      </c>
      <c r="C7" s="9">
        <v>2</v>
      </c>
      <c r="D7" s="47"/>
      <c r="E7" s="89"/>
      <c r="F7" s="10"/>
      <c r="G7" s="10"/>
      <c r="H7" s="11"/>
      <c r="I7" s="11"/>
      <c r="J7" s="44"/>
      <c r="K7" s="12"/>
      <c r="L7" s="136"/>
    </row>
    <row r="8" spans="1:12" s="45" customFormat="1" x14ac:dyDescent="0.25">
      <c r="A8" s="7" t="s">
        <v>47</v>
      </c>
      <c r="B8" s="8" t="s">
        <v>48</v>
      </c>
      <c r="C8" s="9">
        <v>10</v>
      </c>
      <c r="D8" s="47"/>
      <c r="E8" s="89"/>
      <c r="F8" s="10"/>
      <c r="G8" s="10"/>
      <c r="H8" s="11"/>
      <c r="I8" s="11"/>
      <c r="J8" s="44"/>
      <c r="K8" s="12"/>
      <c r="L8" s="136"/>
    </row>
    <row r="9" spans="1:12" s="45" customFormat="1" ht="15" customHeight="1" x14ac:dyDescent="0.25">
      <c r="A9" s="7" t="s">
        <v>49</v>
      </c>
      <c r="B9" s="8" t="s">
        <v>50</v>
      </c>
      <c r="C9" s="9">
        <v>20</v>
      </c>
      <c r="D9" s="47"/>
      <c r="E9" s="89"/>
      <c r="F9" s="10"/>
      <c r="G9" s="10"/>
      <c r="H9" s="11"/>
      <c r="I9" s="11"/>
      <c r="J9" s="44"/>
      <c r="K9" s="13"/>
      <c r="L9" s="136"/>
    </row>
    <row r="10" spans="1:12" s="45" customFormat="1" ht="15" customHeight="1" x14ac:dyDescent="0.25">
      <c r="A10" s="7" t="s">
        <v>51</v>
      </c>
      <c r="B10" s="8" t="s">
        <v>52</v>
      </c>
      <c r="C10" s="9">
        <v>50</v>
      </c>
      <c r="D10" s="47"/>
      <c r="E10" s="89"/>
      <c r="F10" s="10"/>
      <c r="G10" s="10"/>
      <c r="H10" s="11"/>
      <c r="I10" s="11"/>
      <c r="J10" s="44"/>
      <c r="K10" s="13"/>
      <c r="L10" s="136"/>
    </row>
    <row r="11" spans="1:12" s="45" customFormat="1" x14ac:dyDescent="0.25">
      <c r="A11" s="7" t="s">
        <v>53</v>
      </c>
      <c r="B11" s="8" t="s">
        <v>54</v>
      </c>
      <c r="C11" s="9">
        <v>100</v>
      </c>
      <c r="D11" s="47"/>
      <c r="E11" s="89"/>
      <c r="F11" s="11"/>
      <c r="G11" s="11"/>
      <c r="H11" s="11"/>
      <c r="I11" s="11"/>
      <c r="J11" s="44"/>
      <c r="K11" s="13"/>
      <c r="L11" s="136"/>
    </row>
    <row r="12" spans="1:12" s="45" customFormat="1" x14ac:dyDescent="0.25">
      <c r="A12" s="358" t="s">
        <v>55</v>
      </c>
      <c r="B12" s="359"/>
      <c r="C12" s="359"/>
      <c r="D12" s="40">
        <f t="shared" ref="D12:K12" si="0">SUM(D4:D11)</f>
        <v>0</v>
      </c>
      <c r="E12" s="40">
        <f t="shared" si="0"/>
        <v>0</v>
      </c>
      <c r="F12" s="14">
        <f t="shared" si="0"/>
        <v>0</v>
      </c>
      <c r="G12" s="14">
        <f t="shared" si="0"/>
        <v>0</v>
      </c>
      <c r="H12" s="15">
        <f t="shared" si="0"/>
        <v>0</v>
      </c>
      <c r="I12" s="15">
        <f t="shared" si="0"/>
        <v>0</v>
      </c>
      <c r="J12" s="16">
        <f t="shared" si="0"/>
        <v>0</v>
      </c>
      <c r="K12" s="17">
        <f t="shared" si="0"/>
        <v>0</v>
      </c>
      <c r="L12" s="136"/>
    </row>
    <row r="18" spans="1:7" x14ac:dyDescent="0.25">
      <c r="A18" s="347" t="s">
        <v>61</v>
      </c>
      <c r="B18" s="347"/>
      <c r="C18" s="347"/>
      <c r="D18" s="347"/>
      <c r="E18" s="348"/>
      <c r="F18" s="346" t="str">
        <f>+J2</f>
        <v>Fecha: 31/12/2025</v>
      </c>
      <c r="G18" s="345"/>
    </row>
    <row r="19" spans="1:7" ht="51" x14ac:dyDescent="0.25">
      <c r="A19" s="62" t="s">
        <v>28</v>
      </c>
      <c r="B19" s="3" t="s">
        <v>29</v>
      </c>
      <c r="C19" s="3" t="s">
        <v>30</v>
      </c>
      <c r="D19" s="68" t="s">
        <v>56</v>
      </c>
      <c r="E19" s="5" t="s">
        <v>36</v>
      </c>
      <c r="F19" s="4" t="s">
        <v>37</v>
      </c>
      <c r="G19" s="69" t="s">
        <v>38</v>
      </c>
    </row>
    <row r="20" spans="1:7" x14ac:dyDescent="0.25">
      <c r="A20" s="63" t="s">
        <v>39</v>
      </c>
      <c r="B20" s="8" t="s">
        <v>40</v>
      </c>
      <c r="C20" s="9">
        <v>0</v>
      </c>
      <c r="D20" s="47"/>
      <c r="E20" s="44"/>
      <c r="F20" s="10"/>
      <c r="G20" s="70"/>
    </row>
    <row r="21" spans="1:7" x14ac:dyDescent="0.25">
      <c r="A21" s="63" t="s">
        <v>41</v>
      </c>
      <c r="B21" s="8" t="s">
        <v>42</v>
      </c>
      <c r="C21" s="9">
        <v>0</v>
      </c>
      <c r="D21" s="47"/>
      <c r="E21" s="44"/>
      <c r="F21" s="10"/>
      <c r="G21" s="70"/>
    </row>
    <row r="22" spans="1:7" x14ac:dyDescent="0.25">
      <c r="A22" s="63" t="s">
        <v>43</v>
      </c>
      <c r="B22" s="8" t="s">
        <v>44</v>
      </c>
      <c r="C22" s="9">
        <v>0</v>
      </c>
      <c r="D22" s="47"/>
      <c r="E22" s="44"/>
      <c r="F22" s="10"/>
      <c r="G22" s="70"/>
    </row>
    <row r="23" spans="1:7" x14ac:dyDescent="0.25">
      <c r="A23" s="63" t="s">
        <v>45</v>
      </c>
      <c r="B23" s="8" t="s">
        <v>46</v>
      </c>
      <c r="C23" s="9">
        <v>2</v>
      </c>
      <c r="D23" s="47"/>
      <c r="E23" s="44"/>
      <c r="F23" s="10"/>
      <c r="G23" s="70"/>
    </row>
    <row r="24" spans="1:7" x14ac:dyDescent="0.25">
      <c r="A24" s="63" t="s">
        <v>47</v>
      </c>
      <c r="B24" s="8" t="s">
        <v>48</v>
      </c>
      <c r="C24" s="9">
        <v>10</v>
      </c>
      <c r="D24" s="47"/>
      <c r="E24" s="44"/>
      <c r="F24" s="10"/>
      <c r="G24" s="70"/>
    </row>
    <row r="25" spans="1:7" x14ac:dyDescent="0.25">
      <c r="A25" s="63" t="s">
        <v>49</v>
      </c>
      <c r="B25" s="8" t="s">
        <v>50</v>
      </c>
      <c r="C25" s="9">
        <v>20</v>
      </c>
      <c r="D25" s="47"/>
      <c r="E25" s="44"/>
      <c r="F25" s="11"/>
      <c r="G25" s="71"/>
    </row>
    <row r="26" spans="1:7" x14ac:dyDescent="0.25">
      <c r="A26" s="63" t="s">
        <v>51</v>
      </c>
      <c r="B26" s="8" t="s">
        <v>52</v>
      </c>
      <c r="C26" s="9">
        <v>50</v>
      </c>
      <c r="D26" s="47"/>
      <c r="E26" s="44"/>
      <c r="F26" s="11"/>
      <c r="G26" s="71"/>
    </row>
    <row r="27" spans="1:7" x14ac:dyDescent="0.25">
      <c r="A27" s="63" t="s">
        <v>53</v>
      </c>
      <c r="B27" s="8" t="s">
        <v>54</v>
      </c>
      <c r="C27" s="9">
        <v>100</v>
      </c>
      <c r="D27" s="47"/>
      <c r="E27" s="44"/>
      <c r="F27" s="11"/>
      <c r="G27" s="71"/>
    </row>
    <row r="28" spans="1:7" ht="15.75" thickBot="1" x14ac:dyDescent="0.3">
      <c r="A28" s="352" t="s">
        <v>55</v>
      </c>
      <c r="B28" s="353"/>
      <c r="C28" s="354"/>
      <c r="D28" s="64">
        <f t="shared" ref="D28:G28" si="1">SUM(D20:D27)</f>
        <v>0</v>
      </c>
      <c r="E28" s="65">
        <f t="shared" si="1"/>
        <v>0</v>
      </c>
      <c r="F28" s="73">
        <f t="shared" si="1"/>
        <v>0</v>
      </c>
      <c r="G28" s="72">
        <f t="shared" si="1"/>
        <v>0</v>
      </c>
    </row>
    <row r="29" spans="1:7" ht="15.75" thickTop="1" x14ac:dyDescent="0.25">
      <c r="A29" s="136"/>
      <c r="B29" s="136"/>
      <c r="C29" s="136"/>
      <c r="D29" s="136"/>
      <c r="E29" s="136"/>
      <c r="F29" s="136"/>
      <c r="G29" s="136"/>
    </row>
  </sheetData>
  <protectedRanges>
    <protectedRange sqref="F178:J185 H19:J26 F33:J40 F48:J55 F62:J69 F77:J84 F91:J98 F106:J113 F162:J169 E4:I11" name="Rango1_1_1" securityDescriptor="O:WDG:WDD:(A;;CC;;;WD)"/>
    <protectedRange sqref="L178:L185 K4:K11 L19:L26 L33:L40 L48:L55 L62:L69 L77:L84 L91:L98 L106:L113 L162:L169" name="Rango2_1_1" securityDescriptor="O:WDG:WDD:(A;;CC;;;WD)"/>
    <protectedRange sqref="G18" name="Rango1_1_1_1" securityDescriptor="O:WDG:WDD:(A;;CC;;;WD)"/>
    <protectedRange sqref="F20:G27" name="Rango2_1_1_2" securityDescriptor="O:WDG:WDD:(A;;CC;;;WD)"/>
  </protectedRanges>
  <mergeCells count="6">
    <mergeCell ref="A28:C28"/>
    <mergeCell ref="J2:K2"/>
    <mergeCell ref="A2:I2"/>
    <mergeCell ref="A12:C12"/>
    <mergeCell ref="A18:E18"/>
    <mergeCell ref="F18:G18"/>
  </mergeCells>
  <pageMargins left="0.7" right="0.7" top="0.75" bottom="0.75" header="0.3" footer="0.3"/>
  <pageSetup paperSize="9" scale="5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L26"/>
  <sheetViews>
    <sheetView zoomScale="70" zoomScaleNormal="70" workbookViewId="0">
      <selection activeCell="D4" sqref="D4"/>
    </sheetView>
  </sheetViews>
  <sheetFormatPr baseColWidth="10" defaultColWidth="11.42578125" defaultRowHeight="15" x14ac:dyDescent="0.25"/>
  <cols>
    <col min="1" max="1" width="5" style="45" customWidth="1"/>
    <col min="2" max="2" width="59.5703125" style="45" customWidth="1"/>
    <col min="3" max="3" width="13" style="45" customWidth="1"/>
    <col min="4" max="4" width="19.7109375" style="45" customWidth="1"/>
    <col min="5" max="5" width="20" style="45" customWidth="1"/>
    <col min="6" max="6" width="21.7109375" style="45" customWidth="1"/>
    <col min="7" max="7" width="23.140625" style="45" customWidth="1"/>
    <col min="8" max="8" width="19.7109375" style="45" customWidth="1"/>
    <col min="9" max="9" width="18.5703125" style="45" customWidth="1"/>
    <col min="10" max="10" width="21.5703125" style="45" customWidth="1"/>
    <col min="11" max="11" width="21.7109375" style="45" customWidth="1"/>
    <col min="12" max="12" width="13.140625" style="45" customWidth="1"/>
    <col min="13" max="16384" width="11.42578125" style="46"/>
  </cols>
  <sheetData>
    <row r="1" spans="1:12" ht="21" customHeight="1" x14ac:dyDescent="0.25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</row>
    <row r="2" spans="1:12" s="45" customFormat="1" x14ac:dyDescent="0.25">
      <c r="A2" s="355" t="s">
        <v>62</v>
      </c>
      <c r="B2" s="347"/>
      <c r="C2" s="347"/>
      <c r="D2" s="347"/>
      <c r="E2" s="347"/>
      <c r="F2" s="347"/>
      <c r="G2" s="347"/>
      <c r="H2" s="347"/>
      <c r="I2" s="348"/>
      <c r="J2" s="346" t="s">
        <v>1229</v>
      </c>
      <c r="K2" s="360"/>
      <c r="L2" s="67"/>
    </row>
    <row r="3" spans="1:12" s="45" customFormat="1" ht="38.25" x14ac:dyDescent="0.25">
      <c r="A3" s="2" t="s">
        <v>28</v>
      </c>
      <c r="B3" s="3" t="s">
        <v>29</v>
      </c>
      <c r="C3" s="3" t="s">
        <v>30</v>
      </c>
      <c r="D3" s="3" t="s">
        <v>31</v>
      </c>
      <c r="E3" s="39" t="s">
        <v>32</v>
      </c>
      <c r="F3" s="3" t="s">
        <v>33</v>
      </c>
      <c r="G3" s="3" t="s">
        <v>34</v>
      </c>
      <c r="H3" s="4" t="s">
        <v>35</v>
      </c>
      <c r="I3" s="4" t="s">
        <v>36</v>
      </c>
      <c r="J3" s="5" t="s">
        <v>37</v>
      </c>
      <c r="K3" s="6" t="s">
        <v>38</v>
      </c>
      <c r="L3" s="136"/>
    </row>
    <row r="4" spans="1:12" s="45" customFormat="1" x14ac:dyDescent="0.25">
      <c r="A4" s="7" t="s">
        <v>39</v>
      </c>
      <c r="B4" s="8" t="s">
        <v>40</v>
      </c>
      <c r="C4" s="9">
        <v>0</v>
      </c>
      <c r="D4" s="47"/>
      <c r="E4" s="89"/>
      <c r="F4" s="10"/>
      <c r="G4" s="10"/>
      <c r="H4" s="11"/>
      <c r="I4" s="11"/>
      <c r="J4" s="44"/>
      <c r="K4" s="12">
        <f>+D4</f>
        <v>0</v>
      </c>
      <c r="L4" s="136"/>
    </row>
    <row r="5" spans="1:12" s="45" customFormat="1" x14ac:dyDescent="0.25">
      <c r="A5" s="7" t="s">
        <v>41</v>
      </c>
      <c r="B5" s="8" t="s">
        <v>42</v>
      </c>
      <c r="C5" s="9">
        <v>0</v>
      </c>
      <c r="D5" s="47"/>
      <c r="E5" s="89"/>
      <c r="F5" s="10"/>
      <c r="G5" s="10"/>
      <c r="H5" s="11"/>
      <c r="I5" s="11"/>
      <c r="J5" s="44"/>
      <c r="K5" s="12"/>
      <c r="L5" s="136"/>
    </row>
    <row r="6" spans="1:12" s="45" customFormat="1" x14ac:dyDescent="0.25">
      <c r="A6" s="7" t="s">
        <v>43</v>
      </c>
      <c r="B6" s="8" t="s">
        <v>44</v>
      </c>
      <c r="C6" s="9">
        <v>0</v>
      </c>
      <c r="D6" s="47"/>
      <c r="E6" s="89"/>
      <c r="F6" s="10"/>
      <c r="G6" s="10"/>
      <c r="H6" s="11"/>
      <c r="I6" s="11"/>
      <c r="J6" s="44"/>
      <c r="K6" s="12"/>
      <c r="L6" s="136"/>
    </row>
    <row r="7" spans="1:12" s="45" customFormat="1" x14ac:dyDescent="0.25">
      <c r="A7" s="7" t="s">
        <v>45</v>
      </c>
      <c r="B7" s="8" t="s">
        <v>46</v>
      </c>
      <c r="C7" s="9">
        <v>2</v>
      </c>
      <c r="D7" s="47"/>
      <c r="E7" s="89"/>
      <c r="F7" s="10"/>
      <c r="G7" s="10"/>
      <c r="H7" s="11"/>
      <c r="I7" s="11"/>
      <c r="J7" s="44"/>
      <c r="K7" s="12"/>
      <c r="L7" s="136"/>
    </row>
    <row r="8" spans="1:12" s="45" customFormat="1" x14ac:dyDescent="0.25">
      <c r="A8" s="7" t="s">
        <v>47</v>
      </c>
      <c r="B8" s="8" t="s">
        <v>48</v>
      </c>
      <c r="C8" s="9">
        <v>10</v>
      </c>
      <c r="D8" s="47"/>
      <c r="E8" s="89"/>
      <c r="F8" s="10"/>
      <c r="G8" s="10"/>
      <c r="H8" s="11"/>
      <c r="I8" s="11"/>
      <c r="J8" s="44"/>
      <c r="K8" s="12"/>
      <c r="L8" s="136"/>
    </row>
    <row r="9" spans="1:12" s="45" customFormat="1" ht="15" customHeight="1" x14ac:dyDescent="0.25">
      <c r="A9" s="7" t="s">
        <v>49</v>
      </c>
      <c r="B9" s="8" t="s">
        <v>50</v>
      </c>
      <c r="C9" s="9">
        <v>20</v>
      </c>
      <c r="D9" s="47"/>
      <c r="E9" s="89"/>
      <c r="F9" s="10"/>
      <c r="G9" s="10"/>
      <c r="H9" s="11"/>
      <c r="I9" s="11"/>
      <c r="J9" s="44"/>
      <c r="K9" s="13"/>
      <c r="L9" s="136"/>
    </row>
    <row r="10" spans="1:12" s="45" customFormat="1" ht="15" customHeight="1" x14ac:dyDescent="0.25">
      <c r="A10" s="7" t="s">
        <v>51</v>
      </c>
      <c r="B10" s="8" t="s">
        <v>52</v>
      </c>
      <c r="C10" s="9">
        <v>50</v>
      </c>
      <c r="D10" s="47"/>
      <c r="E10" s="89"/>
      <c r="F10" s="10"/>
      <c r="G10" s="10"/>
      <c r="H10" s="11"/>
      <c r="I10" s="11"/>
      <c r="J10" s="44"/>
      <c r="K10" s="13"/>
      <c r="L10" s="136"/>
    </row>
    <row r="11" spans="1:12" s="45" customFormat="1" x14ac:dyDescent="0.25">
      <c r="A11" s="7" t="s">
        <v>53</v>
      </c>
      <c r="B11" s="8" t="s">
        <v>54</v>
      </c>
      <c r="C11" s="9">
        <v>100</v>
      </c>
      <c r="D11" s="47"/>
      <c r="E11" s="89"/>
      <c r="F11" s="11"/>
      <c r="G11" s="11"/>
      <c r="H11" s="11"/>
      <c r="I11" s="11"/>
      <c r="J11" s="44"/>
      <c r="K11" s="13"/>
      <c r="L11" s="136"/>
    </row>
    <row r="12" spans="1:12" s="45" customFormat="1" x14ac:dyDescent="0.25">
      <c r="A12" s="358" t="s">
        <v>55</v>
      </c>
      <c r="B12" s="359"/>
      <c r="C12" s="359"/>
      <c r="D12" s="40">
        <f t="shared" ref="D12:K12" si="0">SUM(D4:D11)</f>
        <v>0</v>
      </c>
      <c r="E12" s="40">
        <f t="shared" si="0"/>
        <v>0</v>
      </c>
      <c r="F12" s="14">
        <f t="shared" si="0"/>
        <v>0</v>
      </c>
      <c r="G12" s="14">
        <f t="shared" si="0"/>
        <v>0</v>
      </c>
      <c r="H12" s="15">
        <f t="shared" si="0"/>
        <v>0</v>
      </c>
      <c r="I12" s="15">
        <f t="shared" si="0"/>
        <v>0</v>
      </c>
      <c r="J12" s="16">
        <f t="shared" si="0"/>
        <v>0</v>
      </c>
      <c r="K12" s="17">
        <f t="shared" si="0"/>
        <v>0</v>
      </c>
      <c r="L12" s="136"/>
    </row>
    <row r="16" spans="1:12" x14ac:dyDescent="0.25">
      <c r="A16" s="355" t="s">
        <v>62</v>
      </c>
      <c r="B16" s="347"/>
      <c r="C16" s="347"/>
      <c r="D16" s="347"/>
      <c r="E16" s="348"/>
      <c r="F16" s="346" t="str">
        <f>+J2</f>
        <v>Fecha: 31/12/2025</v>
      </c>
      <c r="G16" s="345"/>
      <c r="H16" s="136"/>
      <c r="I16" s="136"/>
      <c r="J16" s="136"/>
      <c r="K16" s="136"/>
      <c r="L16" s="136"/>
    </row>
    <row r="17" spans="1:7" ht="51" x14ac:dyDescent="0.25">
      <c r="A17" s="2" t="s">
        <v>28</v>
      </c>
      <c r="B17" s="3" t="s">
        <v>29</v>
      </c>
      <c r="C17" s="3" t="s">
        <v>30</v>
      </c>
      <c r="D17" s="68" t="s">
        <v>56</v>
      </c>
      <c r="E17" s="5" t="s">
        <v>36</v>
      </c>
      <c r="F17" s="4" t="s">
        <v>37</v>
      </c>
      <c r="G17" s="74" t="s">
        <v>38</v>
      </c>
    </row>
    <row r="18" spans="1:7" x14ac:dyDescent="0.25">
      <c r="A18" s="7" t="s">
        <v>39</v>
      </c>
      <c r="B18" s="8" t="s">
        <v>40</v>
      </c>
      <c r="C18" s="9">
        <v>0</v>
      </c>
      <c r="D18" s="47"/>
      <c r="E18" s="44"/>
      <c r="F18" s="10"/>
      <c r="G18" s="75"/>
    </row>
    <row r="19" spans="1:7" x14ac:dyDescent="0.25">
      <c r="A19" s="7" t="s">
        <v>41</v>
      </c>
      <c r="B19" s="8" t="s">
        <v>42</v>
      </c>
      <c r="C19" s="9">
        <v>0</v>
      </c>
      <c r="D19" s="47"/>
      <c r="E19" s="44"/>
      <c r="F19" s="10"/>
      <c r="G19" s="75"/>
    </row>
    <row r="20" spans="1:7" x14ac:dyDescent="0.25">
      <c r="A20" s="7" t="s">
        <v>43</v>
      </c>
      <c r="B20" s="8" t="s">
        <v>44</v>
      </c>
      <c r="C20" s="9">
        <v>0</v>
      </c>
      <c r="D20" s="47"/>
      <c r="E20" s="44"/>
      <c r="F20" s="10"/>
      <c r="G20" s="75"/>
    </row>
    <row r="21" spans="1:7" x14ac:dyDescent="0.25">
      <c r="A21" s="7" t="s">
        <v>45</v>
      </c>
      <c r="B21" s="8" t="s">
        <v>46</v>
      </c>
      <c r="C21" s="9">
        <v>2</v>
      </c>
      <c r="D21" s="47"/>
      <c r="E21" s="44"/>
      <c r="F21" s="10"/>
      <c r="G21" s="75"/>
    </row>
    <row r="22" spans="1:7" x14ac:dyDescent="0.25">
      <c r="A22" s="7" t="s">
        <v>47</v>
      </c>
      <c r="B22" s="8" t="s">
        <v>48</v>
      </c>
      <c r="C22" s="9">
        <v>10</v>
      </c>
      <c r="D22" s="47"/>
      <c r="E22" s="44"/>
      <c r="F22" s="10"/>
      <c r="G22" s="75"/>
    </row>
    <row r="23" spans="1:7" x14ac:dyDescent="0.25">
      <c r="A23" s="7" t="s">
        <v>49</v>
      </c>
      <c r="B23" s="8" t="s">
        <v>50</v>
      </c>
      <c r="C23" s="9">
        <v>20</v>
      </c>
      <c r="D23" s="47"/>
      <c r="E23" s="44"/>
      <c r="F23" s="11"/>
      <c r="G23" s="76"/>
    </row>
    <row r="24" spans="1:7" x14ac:dyDescent="0.25">
      <c r="A24" s="7" t="s">
        <v>51</v>
      </c>
      <c r="B24" s="8" t="s">
        <v>52</v>
      </c>
      <c r="C24" s="9">
        <v>50</v>
      </c>
      <c r="D24" s="47"/>
      <c r="E24" s="44"/>
      <c r="F24" s="11"/>
      <c r="G24" s="76"/>
    </row>
    <row r="25" spans="1:7" x14ac:dyDescent="0.25">
      <c r="A25" s="7" t="s">
        <v>53</v>
      </c>
      <c r="B25" s="8" t="s">
        <v>54</v>
      </c>
      <c r="C25" s="9">
        <v>100</v>
      </c>
      <c r="D25" s="47"/>
      <c r="E25" s="44"/>
      <c r="F25" s="11"/>
      <c r="G25" s="76"/>
    </row>
    <row r="26" spans="1:7" x14ac:dyDescent="0.25">
      <c r="A26" s="349" t="s">
        <v>55</v>
      </c>
      <c r="B26" s="350"/>
      <c r="C26" s="351"/>
      <c r="D26" s="40">
        <f t="shared" ref="D26:G26" si="1">SUM(D18:D25)</f>
        <v>0</v>
      </c>
      <c r="E26" s="16">
        <f t="shared" si="1"/>
        <v>0</v>
      </c>
      <c r="F26" s="15">
        <f t="shared" si="1"/>
        <v>0</v>
      </c>
      <c r="G26" s="77">
        <f t="shared" si="1"/>
        <v>0</v>
      </c>
    </row>
  </sheetData>
  <protectedRanges>
    <protectedRange sqref="F147:J154 F163:J170 H18:J25 F33:J40 F47:J54 F62:J69 F76:J83 F91:J98 E4:I11" name="Rango1_1_1" securityDescriptor="O:WDG:WDD:(A;;CC;;;WD)"/>
    <protectedRange sqref="L147:L154 L163:L170 K4:K11 L18:L25 L33:L40 L47:L54 L62:L69 L76:L83 L91:L98" name="Rango2_1_1" securityDescriptor="O:WDG:WDD:(A;;CC;;;WD)"/>
    <protectedRange sqref="G16" name="Rango1_1_1_1" securityDescriptor="O:WDG:WDD:(A;;CC;;;WD)"/>
    <protectedRange sqref="F18:G25" name="Rango2_1_1_2" securityDescriptor="O:WDG:WDD:(A;;CC;;;WD)"/>
  </protectedRanges>
  <mergeCells count="6">
    <mergeCell ref="A12:C12"/>
    <mergeCell ref="J2:K2"/>
    <mergeCell ref="A16:E16"/>
    <mergeCell ref="F16:G16"/>
    <mergeCell ref="A26:C26"/>
    <mergeCell ref="A2:I2"/>
  </mergeCells>
  <pageMargins left="0.7" right="0.7" top="0.75" bottom="0.75" header="0.3" footer="0.3"/>
  <pageSetup paperSize="9" scale="51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pageSetUpPr fitToPage="1"/>
  </sheetPr>
  <dimension ref="A1:L29"/>
  <sheetViews>
    <sheetView zoomScale="70" zoomScaleNormal="70" workbookViewId="0"/>
  </sheetViews>
  <sheetFormatPr baseColWidth="10" defaultColWidth="11.42578125" defaultRowHeight="15" x14ac:dyDescent="0.25"/>
  <cols>
    <col min="1" max="1" width="5" style="45" customWidth="1"/>
    <col min="2" max="2" width="59.5703125" style="45" customWidth="1"/>
    <col min="3" max="3" width="13" style="45" customWidth="1"/>
    <col min="4" max="4" width="20" style="45" customWidth="1"/>
    <col min="5" max="5" width="22.7109375" style="45" customWidth="1"/>
    <col min="6" max="6" width="20" style="45" customWidth="1"/>
    <col min="7" max="7" width="22" style="45" customWidth="1"/>
    <col min="8" max="8" width="22.140625" style="45" customWidth="1"/>
    <col min="9" max="9" width="20.7109375" style="45" customWidth="1"/>
    <col min="10" max="10" width="21.42578125" style="45" customWidth="1"/>
    <col min="11" max="11" width="23.42578125" style="45" customWidth="1"/>
    <col min="12" max="12" width="15.85546875" style="45" customWidth="1"/>
    <col min="13" max="16384" width="11.42578125" style="46"/>
  </cols>
  <sheetData>
    <row r="1" spans="1:11" ht="21" customHeight="1" x14ac:dyDescent="0.25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11" s="45" customFormat="1" x14ac:dyDescent="0.25">
      <c r="A2" s="355" t="s">
        <v>63</v>
      </c>
      <c r="B2" s="347"/>
      <c r="C2" s="347"/>
      <c r="D2" s="347"/>
      <c r="E2" s="347"/>
      <c r="F2" s="347"/>
      <c r="G2" s="347"/>
      <c r="H2" s="347"/>
      <c r="I2" s="348"/>
      <c r="J2" s="346" t="s">
        <v>1229</v>
      </c>
      <c r="K2" s="345"/>
    </row>
    <row r="3" spans="1:11" s="45" customFormat="1" ht="38.25" x14ac:dyDescent="0.25">
      <c r="A3" s="2" t="s">
        <v>28</v>
      </c>
      <c r="B3" s="3" t="s">
        <v>29</v>
      </c>
      <c r="C3" s="3" t="s">
        <v>30</v>
      </c>
      <c r="D3" s="39" t="s">
        <v>31</v>
      </c>
      <c r="E3" s="3" t="s">
        <v>32</v>
      </c>
      <c r="F3" s="3" t="s">
        <v>33</v>
      </c>
      <c r="G3" s="4" t="s">
        <v>34</v>
      </c>
      <c r="H3" s="4" t="s">
        <v>35</v>
      </c>
      <c r="I3" s="5" t="s">
        <v>36</v>
      </c>
      <c r="J3" s="6" t="s">
        <v>37</v>
      </c>
      <c r="K3" s="6" t="s">
        <v>38</v>
      </c>
    </row>
    <row r="4" spans="1:11" s="45" customFormat="1" x14ac:dyDescent="0.25">
      <c r="A4" s="7" t="s">
        <v>39</v>
      </c>
      <c r="B4" s="8" t="s">
        <v>40</v>
      </c>
      <c r="C4" s="9">
        <v>0</v>
      </c>
      <c r="D4" s="89"/>
      <c r="E4" s="10"/>
      <c r="F4" s="10"/>
      <c r="G4" s="11"/>
      <c r="H4" s="11"/>
      <c r="I4" s="44"/>
      <c r="J4" s="12"/>
      <c r="K4" s="12">
        <f>+D4</f>
        <v>0</v>
      </c>
    </row>
    <row r="5" spans="1:11" s="45" customFormat="1" x14ac:dyDescent="0.25">
      <c r="A5" s="7" t="s">
        <v>41</v>
      </c>
      <c r="B5" s="8" t="s">
        <v>42</v>
      </c>
      <c r="C5" s="9">
        <v>0</v>
      </c>
      <c r="D5" s="89"/>
      <c r="E5" s="10"/>
      <c r="F5" s="10"/>
      <c r="G5" s="11"/>
      <c r="H5" s="11"/>
      <c r="I5" s="44"/>
      <c r="J5" s="12"/>
      <c r="K5" s="12"/>
    </row>
    <row r="6" spans="1:11" s="45" customFormat="1" x14ac:dyDescent="0.25">
      <c r="A6" s="7" t="s">
        <v>43</v>
      </c>
      <c r="B6" s="8" t="s">
        <v>44</v>
      </c>
      <c r="C6" s="9">
        <v>0</v>
      </c>
      <c r="D6" s="89"/>
      <c r="E6" s="10"/>
      <c r="F6" s="10"/>
      <c r="G6" s="11"/>
      <c r="H6" s="11"/>
      <c r="I6" s="44"/>
      <c r="J6" s="12"/>
      <c r="K6" s="12"/>
    </row>
    <row r="7" spans="1:11" s="45" customFormat="1" x14ac:dyDescent="0.25">
      <c r="A7" s="7" t="s">
        <v>45</v>
      </c>
      <c r="B7" s="8" t="s">
        <v>46</v>
      </c>
      <c r="C7" s="9">
        <v>2</v>
      </c>
      <c r="D7" s="89"/>
      <c r="E7" s="10"/>
      <c r="F7" s="10"/>
      <c r="G7" s="11"/>
      <c r="H7" s="11"/>
      <c r="I7" s="44"/>
      <c r="J7" s="12"/>
      <c r="K7" s="12"/>
    </row>
    <row r="8" spans="1:11" s="45" customFormat="1" x14ac:dyDescent="0.25">
      <c r="A8" s="7" t="s">
        <v>47</v>
      </c>
      <c r="B8" s="8" t="s">
        <v>48</v>
      </c>
      <c r="C8" s="9">
        <v>10</v>
      </c>
      <c r="D8" s="89"/>
      <c r="E8" s="10"/>
      <c r="F8" s="10"/>
      <c r="G8" s="11"/>
      <c r="H8" s="11"/>
      <c r="I8" s="44"/>
      <c r="J8" s="12"/>
      <c r="K8" s="12"/>
    </row>
    <row r="9" spans="1:11" s="45" customFormat="1" ht="15" customHeight="1" x14ac:dyDescent="0.25">
      <c r="A9" s="7" t="s">
        <v>49</v>
      </c>
      <c r="B9" s="8" t="s">
        <v>50</v>
      </c>
      <c r="C9" s="9">
        <v>20</v>
      </c>
      <c r="D9" s="89"/>
      <c r="E9" s="10"/>
      <c r="F9" s="10"/>
      <c r="G9" s="11"/>
      <c r="H9" s="11"/>
      <c r="I9" s="44"/>
      <c r="J9" s="13"/>
      <c r="K9" s="13"/>
    </row>
    <row r="10" spans="1:11" s="45" customFormat="1" ht="15" customHeight="1" x14ac:dyDescent="0.25">
      <c r="A10" s="7" t="s">
        <v>51</v>
      </c>
      <c r="B10" s="8" t="s">
        <v>52</v>
      </c>
      <c r="C10" s="9">
        <v>50</v>
      </c>
      <c r="D10" s="89"/>
      <c r="E10" s="10"/>
      <c r="F10" s="10"/>
      <c r="G10" s="11"/>
      <c r="H10" s="11"/>
      <c r="I10" s="44"/>
      <c r="J10" s="13"/>
      <c r="K10" s="13"/>
    </row>
    <row r="11" spans="1:11" s="45" customFormat="1" x14ac:dyDescent="0.25">
      <c r="A11" s="7" t="s">
        <v>53</v>
      </c>
      <c r="B11" s="8" t="s">
        <v>54</v>
      </c>
      <c r="C11" s="9">
        <v>100</v>
      </c>
      <c r="D11" s="89"/>
      <c r="E11" s="11"/>
      <c r="F11" s="11"/>
      <c r="G11" s="11"/>
      <c r="H11" s="11"/>
      <c r="I11" s="44"/>
      <c r="J11" s="13"/>
      <c r="K11" s="13"/>
    </row>
    <row r="12" spans="1:11" s="45" customFormat="1" x14ac:dyDescent="0.25">
      <c r="A12" s="358" t="s">
        <v>55</v>
      </c>
      <c r="B12" s="359"/>
      <c r="C12" s="359"/>
      <c r="D12" s="40">
        <f t="shared" ref="D12:J12" si="0">SUM(D4:D11)</f>
        <v>0</v>
      </c>
      <c r="E12" s="14">
        <f t="shared" si="0"/>
        <v>0</v>
      </c>
      <c r="F12" s="14">
        <f t="shared" si="0"/>
        <v>0</v>
      </c>
      <c r="G12" s="15">
        <f t="shared" si="0"/>
        <v>0</v>
      </c>
      <c r="H12" s="15">
        <f t="shared" si="0"/>
        <v>0</v>
      </c>
      <c r="I12" s="16">
        <f t="shared" si="0"/>
        <v>0</v>
      </c>
      <c r="J12" s="17">
        <f t="shared" si="0"/>
        <v>0</v>
      </c>
      <c r="K12" s="17">
        <f t="shared" ref="K12" si="1">SUM(K4:K11)</f>
        <v>0</v>
      </c>
    </row>
    <row r="18" spans="1:7" x14ac:dyDescent="0.25">
      <c r="A18" s="347" t="s">
        <v>63</v>
      </c>
      <c r="B18" s="347"/>
      <c r="C18" s="347"/>
      <c r="D18" s="347"/>
      <c r="E18" s="348"/>
      <c r="F18" s="346" t="str">
        <f>+J2</f>
        <v>Fecha: 31/12/2025</v>
      </c>
      <c r="G18" s="345"/>
    </row>
    <row r="19" spans="1:7" ht="51" x14ac:dyDescent="0.25">
      <c r="A19" s="62" t="s">
        <v>28</v>
      </c>
      <c r="B19" s="3" t="s">
        <v>29</v>
      </c>
      <c r="C19" s="3" t="s">
        <v>30</v>
      </c>
      <c r="D19" s="68" t="s">
        <v>56</v>
      </c>
      <c r="E19" s="5" t="s">
        <v>36</v>
      </c>
      <c r="F19" s="4" t="s">
        <v>37</v>
      </c>
      <c r="G19" s="69" t="s">
        <v>37</v>
      </c>
    </row>
    <row r="20" spans="1:7" x14ac:dyDescent="0.25">
      <c r="A20" s="63" t="s">
        <v>39</v>
      </c>
      <c r="B20" s="8" t="s">
        <v>40</v>
      </c>
      <c r="C20" s="9">
        <v>0</v>
      </c>
      <c r="D20" s="47"/>
      <c r="E20" s="44"/>
      <c r="F20" s="10"/>
      <c r="G20" s="70"/>
    </row>
    <row r="21" spans="1:7" x14ac:dyDescent="0.25">
      <c r="A21" s="63" t="s">
        <v>41</v>
      </c>
      <c r="B21" s="8" t="s">
        <v>42</v>
      </c>
      <c r="C21" s="9">
        <v>0</v>
      </c>
      <c r="D21" s="47"/>
      <c r="E21" s="44"/>
      <c r="F21" s="10"/>
      <c r="G21" s="70"/>
    </row>
    <row r="22" spans="1:7" x14ac:dyDescent="0.25">
      <c r="A22" s="63" t="s">
        <v>43</v>
      </c>
      <c r="B22" s="8" t="s">
        <v>44</v>
      </c>
      <c r="C22" s="9">
        <v>0</v>
      </c>
      <c r="D22" s="47"/>
      <c r="E22" s="44"/>
      <c r="F22" s="10"/>
      <c r="G22" s="70"/>
    </row>
    <row r="23" spans="1:7" x14ac:dyDescent="0.25">
      <c r="A23" s="63" t="s">
        <v>45</v>
      </c>
      <c r="B23" s="8" t="s">
        <v>46</v>
      </c>
      <c r="C23" s="9">
        <v>2</v>
      </c>
      <c r="D23" s="47"/>
      <c r="E23" s="44"/>
      <c r="F23" s="10"/>
      <c r="G23" s="70"/>
    </row>
    <row r="24" spans="1:7" x14ac:dyDescent="0.25">
      <c r="A24" s="63" t="s">
        <v>47</v>
      </c>
      <c r="B24" s="8" t="s">
        <v>48</v>
      </c>
      <c r="C24" s="9">
        <v>10</v>
      </c>
      <c r="D24" s="47"/>
      <c r="E24" s="44"/>
      <c r="F24" s="10"/>
      <c r="G24" s="70"/>
    </row>
    <row r="25" spans="1:7" x14ac:dyDescent="0.25">
      <c r="A25" s="63" t="s">
        <v>49</v>
      </c>
      <c r="B25" s="8" t="s">
        <v>50</v>
      </c>
      <c r="C25" s="9">
        <v>20</v>
      </c>
      <c r="D25" s="47"/>
      <c r="E25" s="44"/>
      <c r="F25" s="11"/>
      <c r="G25" s="71"/>
    </row>
    <row r="26" spans="1:7" x14ac:dyDescent="0.25">
      <c r="A26" s="63" t="s">
        <v>51</v>
      </c>
      <c r="B26" s="8" t="s">
        <v>52</v>
      </c>
      <c r="C26" s="9">
        <v>50</v>
      </c>
      <c r="D26" s="47"/>
      <c r="E26" s="44"/>
      <c r="F26" s="11"/>
      <c r="G26" s="71"/>
    </row>
    <row r="27" spans="1:7" x14ac:dyDescent="0.25">
      <c r="A27" s="63" t="s">
        <v>53</v>
      </c>
      <c r="B27" s="8" t="s">
        <v>54</v>
      </c>
      <c r="C27" s="9">
        <v>100</v>
      </c>
      <c r="D27" s="47"/>
      <c r="E27" s="44"/>
      <c r="F27" s="11"/>
      <c r="G27" s="71"/>
    </row>
    <row r="28" spans="1:7" ht="15.75" thickBot="1" x14ac:dyDescent="0.3">
      <c r="A28" s="352" t="s">
        <v>55</v>
      </c>
      <c r="B28" s="353"/>
      <c r="C28" s="354"/>
      <c r="D28" s="64">
        <f t="shared" ref="D28:G28" si="2">SUM(D20:D27)</f>
        <v>0</v>
      </c>
      <c r="E28" s="65">
        <f t="shared" si="2"/>
        <v>0</v>
      </c>
      <c r="F28" s="73">
        <f t="shared" si="2"/>
        <v>0</v>
      </c>
      <c r="G28" s="72">
        <f t="shared" si="2"/>
        <v>0</v>
      </c>
    </row>
    <row r="29" spans="1:7" ht="15.75" thickTop="1" x14ac:dyDescent="0.25">
      <c r="A29" s="136"/>
      <c r="B29" s="136"/>
      <c r="C29" s="136"/>
      <c r="D29" s="136"/>
      <c r="E29" s="136"/>
      <c r="F29" s="136"/>
      <c r="G29" s="136"/>
    </row>
  </sheetData>
  <protectedRanges>
    <protectedRange sqref="F77:J84 F133:J140 F149:J156 H19:J26 F33:J40 F48:J55 F62:J69 D4:H11" name="Rango1_1_1" securityDescriptor="O:WDG:WDD:(A;;CC;;;WD)"/>
    <protectedRange sqref="L77:L84 L133:L140 L149:L156 L19:L26 L33:L40 L48:L55 L62:L69 J4:K11" name="Rango2_1_1" securityDescriptor="O:WDG:WDD:(A;;CC;;;WD)"/>
    <protectedRange sqref="G18" name="Rango1_1_1_1" securityDescriptor="O:WDG:WDD:(A;;CC;;;WD)"/>
    <protectedRange sqref="F20:G27" name="Rango2_1_1_2" securityDescriptor="O:WDG:WDD:(A;;CC;;;WD)"/>
  </protectedRanges>
  <mergeCells count="6">
    <mergeCell ref="A28:C28"/>
    <mergeCell ref="J2:K2"/>
    <mergeCell ref="A12:C12"/>
    <mergeCell ref="A18:E18"/>
    <mergeCell ref="F18:G18"/>
    <mergeCell ref="A2:I2"/>
  </mergeCells>
  <pageMargins left="0.7" right="0.7" top="0.75" bottom="0.75" header="0.3" footer="0.3"/>
  <pageSetup paperSize="9" scale="52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L29"/>
  <sheetViews>
    <sheetView zoomScale="70" zoomScaleNormal="70" workbookViewId="0"/>
  </sheetViews>
  <sheetFormatPr baseColWidth="10" defaultColWidth="11.42578125" defaultRowHeight="15" x14ac:dyDescent="0.25"/>
  <cols>
    <col min="1" max="1" width="5" style="45" customWidth="1"/>
    <col min="2" max="2" width="61.85546875" style="45" customWidth="1"/>
    <col min="3" max="3" width="20.42578125" style="45" customWidth="1"/>
    <col min="4" max="4" width="27.140625" style="45" customWidth="1"/>
    <col min="5" max="5" width="32" style="45" customWidth="1"/>
    <col min="6" max="6" width="23.140625" style="45" customWidth="1"/>
    <col min="7" max="7" width="22.7109375" style="45" customWidth="1"/>
    <col min="8" max="8" width="11" style="45" customWidth="1"/>
    <col min="9" max="9" width="11.28515625" style="45" customWidth="1"/>
    <col min="10" max="10" width="9.42578125" style="45" customWidth="1"/>
    <col min="11" max="11" width="12.42578125" style="45" customWidth="1"/>
    <col min="12" max="12" width="13.140625" style="45" customWidth="1"/>
    <col min="13" max="16384" width="11.42578125" style="46"/>
  </cols>
  <sheetData>
    <row r="1" spans="1:11" ht="21" customHeight="1" x14ac:dyDescent="0.25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11" x14ac:dyDescent="0.25">
      <c r="A2" s="355" t="s">
        <v>64</v>
      </c>
      <c r="B2" s="347"/>
      <c r="C2" s="347"/>
      <c r="D2" s="347"/>
      <c r="E2" s="347"/>
      <c r="F2" s="347"/>
      <c r="G2" s="347"/>
      <c r="H2" s="347"/>
      <c r="I2" s="348"/>
      <c r="J2" s="346" t="s">
        <v>65</v>
      </c>
      <c r="K2" s="345"/>
    </row>
    <row r="3" spans="1:11" ht="51" x14ac:dyDescent="0.25">
      <c r="A3" s="2" t="s">
        <v>28</v>
      </c>
      <c r="B3" s="3" t="s">
        <v>29</v>
      </c>
      <c r="C3" s="3" t="s">
        <v>30</v>
      </c>
      <c r="D3" s="39" t="s">
        <v>31</v>
      </c>
      <c r="E3" s="3" t="s">
        <v>32</v>
      </c>
      <c r="F3" s="3" t="s">
        <v>33</v>
      </c>
      <c r="G3" s="4" t="s">
        <v>34</v>
      </c>
      <c r="H3" s="4" t="s">
        <v>35</v>
      </c>
      <c r="I3" s="5" t="s">
        <v>36</v>
      </c>
      <c r="J3" s="6" t="s">
        <v>37</v>
      </c>
      <c r="K3" s="6" t="s">
        <v>38</v>
      </c>
    </row>
    <row r="4" spans="1:11" x14ac:dyDescent="0.25">
      <c r="A4" s="7" t="s">
        <v>39</v>
      </c>
      <c r="B4" s="8" t="s">
        <v>40</v>
      </c>
      <c r="C4" s="9">
        <v>0</v>
      </c>
      <c r="D4" s="89"/>
      <c r="E4" s="10"/>
      <c r="F4" s="10"/>
      <c r="G4" s="11"/>
      <c r="H4" s="11"/>
      <c r="I4" s="44"/>
      <c r="J4" s="12"/>
      <c r="K4" s="12"/>
    </row>
    <row r="5" spans="1:11" x14ac:dyDescent="0.25">
      <c r="A5" s="7" t="s">
        <v>41</v>
      </c>
      <c r="B5" s="8" t="s">
        <v>42</v>
      </c>
      <c r="C5" s="9">
        <v>0</v>
      </c>
      <c r="D5" s="89"/>
      <c r="E5" s="10"/>
      <c r="F5" s="10"/>
      <c r="G5" s="11"/>
      <c r="H5" s="11"/>
      <c r="I5" s="44"/>
      <c r="J5" s="12"/>
      <c r="K5" s="12"/>
    </row>
    <row r="6" spans="1:11" x14ac:dyDescent="0.25">
      <c r="A6" s="7" t="s">
        <v>43</v>
      </c>
      <c r="B6" s="8" t="s">
        <v>44</v>
      </c>
      <c r="C6" s="9">
        <v>0</v>
      </c>
      <c r="D6" s="89"/>
      <c r="E6" s="10"/>
      <c r="F6" s="10"/>
      <c r="G6" s="11"/>
      <c r="H6" s="11"/>
      <c r="I6" s="44"/>
      <c r="J6" s="12"/>
      <c r="K6" s="12"/>
    </row>
    <row r="7" spans="1:11" x14ac:dyDescent="0.25">
      <c r="A7" s="7" t="s">
        <v>45</v>
      </c>
      <c r="B7" s="8" t="s">
        <v>46</v>
      </c>
      <c r="C7" s="9">
        <v>2</v>
      </c>
      <c r="D7" s="89"/>
      <c r="E7" s="10"/>
      <c r="F7" s="10"/>
      <c r="G7" s="11"/>
      <c r="H7" s="11"/>
      <c r="I7" s="44"/>
      <c r="J7" s="12"/>
      <c r="K7" s="12"/>
    </row>
    <row r="8" spans="1:11" x14ac:dyDescent="0.25">
      <c r="A8" s="7" t="s">
        <v>47</v>
      </c>
      <c r="B8" s="8" t="s">
        <v>48</v>
      </c>
      <c r="C8" s="9">
        <v>10</v>
      </c>
      <c r="D8" s="89"/>
      <c r="E8" s="10"/>
      <c r="F8" s="10"/>
      <c r="G8" s="11"/>
      <c r="H8" s="11"/>
      <c r="I8" s="44"/>
      <c r="J8" s="12"/>
      <c r="K8" s="12"/>
    </row>
    <row r="9" spans="1:11" x14ac:dyDescent="0.25">
      <c r="A9" s="7" t="s">
        <v>49</v>
      </c>
      <c r="B9" s="8" t="s">
        <v>50</v>
      </c>
      <c r="C9" s="9">
        <v>20</v>
      </c>
      <c r="D9" s="89"/>
      <c r="E9" s="10"/>
      <c r="F9" s="10"/>
      <c r="G9" s="11"/>
      <c r="H9" s="11"/>
      <c r="I9" s="44"/>
      <c r="J9" s="13"/>
      <c r="K9" s="13"/>
    </row>
    <row r="10" spans="1:11" x14ac:dyDescent="0.25">
      <c r="A10" s="7" t="s">
        <v>51</v>
      </c>
      <c r="B10" s="8" t="s">
        <v>52</v>
      </c>
      <c r="C10" s="9">
        <v>50</v>
      </c>
      <c r="D10" s="89"/>
      <c r="E10" s="10"/>
      <c r="F10" s="10"/>
      <c r="G10" s="11"/>
      <c r="H10" s="11"/>
      <c r="I10" s="44"/>
      <c r="J10" s="13"/>
      <c r="K10" s="13"/>
    </row>
    <row r="11" spans="1:11" x14ac:dyDescent="0.25">
      <c r="A11" s="7" t="s">
        <v>53</v>
      </c>
      <c r="B11" s="8" t="s">
        <v>54</v>
      </c>
      <c r="C11" s="9">
        <v>100</v>
      </c>
      <c r="D11" s="89"/>
      <c r="E11" s="11"/>
      <c r="F11" s="11"/>
      <c r="G11" s="11"/>
      <c r="H11" s="11"/>
      <c r="I11" s="44"/>
      <c r="J11" s="13"/>
      <c r="K11" s="13"/>
    </row>
    <row r="12" spans="1:11" x14ac:dyDescent="0.25">
      <c r="A12" s="358" t="s">
        <v>55</v>
      </c>
      <c r="B12" s="359"/>
      <c r="C12" s="359"/>
      <c r="D12" s="40">
        <f t="shared" ref="D12:K12" si="0">SUM(D4:D11)</f>
        <v>0</v>
      </c>
      <c r="E12" s="14">
        <f t="shared" si="0"/>
        <v>0</v>
      </c>
      <c r="F12" s="14">
        <f t="shared" si="0"/>
        <v>0</v>
      </c>
      <c r="G12" s="15">
        <f t="shared" si="0"/>
        <v>0</v>
      </c>
      <c r="H12" s="15">
        <f t="shared" si="0"/>
        <v>0</v>
      </c>
      <c r="I12" s="16">
        <f t="shared" si="0"/>
        <v>0</v>
      </c>
      <c r="J12" s="17">
        <f t="shared" si="0"/>
        <v>0</v>
      </c>
      <c r="K12" s="17">
        <f t="shared" si="0"/>
        <v>0</v>
      </c>
    </row>
    <row r="18" spans="1:7" x14ac:dyDescent="0.25">
      <c r="A18" s="347" t="s">
        <v>64</v>
      </c>
      <c r="B18" s="347"/>
      <c r="C18" s="347"/>
      <c r="D18" s="347"/>
      <c r="E18" s="348"/>
      <c r="F18" s="346" t="s">
        <v>65</v>
      </c>
      <c r="G18" s="345"/>
    </row>
    <row r="19" spans="1:7" ht="25.5" x14ac:dyDescent="0.25">
      <c r="A19" s="62" t="s">
        <v>28</v>
      </c>
      <c r="B19" s="3" t="s">
        <v>29</v>
      </c>
      <c r="C19" s="3" t="s">
        <v>30</v>
      </c>
      <c r="D19" s="68" t="s">
        <v>56</v>
      </c>
      <c r="E19" s="5" t="s">
        <v>36</v>
      </c>
      <c r="F19" s="4" t="s">
        <v>37</v>
      </c>
      <c r="G19" s="69" t="s">
        <v>37</v>
      </c>
    </row>
    <row r="20" spans="1:7" x14ac:dyDescent="0.25">
      <c r="A20" s="63" t="s">
        <v>39</v>
      </c>
      <c r="B20" s="8" t="s">
        <v>40</v>
      </c>
      <c r="C20" s="9">
        <v>0</v>
      </c>
      <c r="D20" s="47"/>
      <c r="E20" s="44"/>
      <c r="F20" s="10"/>
      <c r="G20" s="70"/>
    </row>
    <row r="21" spans="1:7" x14ac:dyDescent="0.25">
      <c r="A21" s="63" t="s">
        <v>41</v>
      </c>
      <c r="B21" s="8" t="s">
        <v>42</v>
      </c>
      <c r="C21" s="9">
        <v>0</v>
      </c>
      <c r="D21" s="47"/>
      <c r="E21" s="44"/>
      <c r="F21" s="10"/>
      <c r="G21" s="70"/>
    </row>
    <row r="22" spans="1:7" x14ac:dyDescent="0.25">
      <c r="A22" s="63" t="s">
        <v>43</v>
      </c>
      <c r="B22" s="8" t="s">
        <v>44</v>
      </c>
      <c r="C22" s="9">
        <v>0</v>
      </c>
      <c r="D22" s="47"/>
      <c r="E22" s="44"/>
      <c r="F22" s="10"/>
      <c r="G22" s="70"/>
    </row>
    <row r="23" spans="1:7" x14ac:dyDescent="0.25">
      <c r="A23" s="63" t="s">
        <v>45</v>
      </c>
      <c r="B23" s="8" t="s">
        <v>46</v>
      </c>
      <c r="C23" s="9">
        <v>2</v>
      </c>
      <c r="D23" s="47"/>
      <c r="E23" s="44"/>
      <c r="F23" s="10"/>
      <c r="G23" s="70"/>
    </row>
    <row r="24" spans="1:7" x14ac:dyDescent="0.25">
      <c r="A24" s="63" t="s">
        <v>47</v>
      </c>
      <c r="B24" s="8" t="s">
        <v>48</v>
      </c>
      <c r="C24" s="9">
        <v>10</v>
      </c>
      <c r="D24" s="47"/>
      <c r="E24" s="44"/>
      <c r="F24" s="10"/>
      <c r="G24" s="70"/>
    </row>
    <row r="25" spans="1:7" x14ac:dyDescent="0.25">
      <c r="A25" s="63" t="s">
        <v>49</v>
      </c>
      <c r="B25" s="8" t="s">
        <v>50</v>
      </c>
      <c r="C25" s="9">
        <v>20</v>
      </c>
      <c r="D25" s="47"/>
      <c r="E25" s="44"/>
      <c r="F25" s="11"/>
      <c r="G25" s="71"/>
    </row>
    <row r="26" spans="1:7" x14ac:dyDescent="0.25">
      <c r="A26" s="63" t="s">
        <v>51</v>
      </c>
      <c r="B26" s="8" t="s">
        <v>52</v>
      </c>
      <c r="C26" s="9">
        <v>50</v>
      </c>
      <c r="D26" s="47"/>
      <c r="E26" s="44"/>
      <c r="F26" s="11"/>
      <c r="G26" s="71"/>
    </row>
    <row r="27" spans="1:7" x14ac:dyDescent="0.25">
      <c r="A27" s="63" t="s">
        <v>53</v>
      </c>
      <c r="B27" s="8" t="s">
        <v>54</v>
      </c>
      <c r="C27" s="9">
        <v>100</v>
      </c>
      <c r="D27" s="47"/>
      <c r="E27" s="44"/>
      <c r="F27" s="11"/>
      <c r="G27" s="71"/>
    </row>
    <row r="28" spans="1:7" ht="15.75" thickBot="1" x14ac:dyDescent="0.3">
      <c r="A28" s="352" t="s">
        <v>55</v>
      </c>
      <c r="B28" s="353"/>
      <c r="C28" s="354"/>
      <c r="D28" s="64">
        <f t="shared" ref="D28:G28" si="1">SUM(D20:D27)</f>
        <v>0</v>
      </c>
      <c r="E28" s="65">
        <f t="shared" si="1"/>
        <v>0</v>
      </c>
      <c r="F28" s="73">
        <f t="shared" si="1"/>
        <v>0</v>
      </c>
      <c r="G28" s="72">
        <f t="shared" si="1"/>
        <v>0</v>
      </c>
    </row>
    <row r="29" spans="1:7" ht="15.75" thickTop="1" x14ac:dyDescent="0.25">
      <c r="A29" s="136"/>
      <c r="B29" s="136"/>
      <c r="C29" s="136"/>
      <c r="D29" s="136"/>
      <c r="E29" s="136"/>
      <c r="F29" s="136"/>
      <c r="G29" s="136"/>
    </row>
  </sheetData>
  <protectedRanges>
    <protectedRange sqref="F32:J39 F88:J95 F104:J111" name="Rango1_1_1" securityDescriptor="O:WDG:WDD:(A;;CC;;;WD)"/>
    <protectedRange sqref="L32:L39 L88:L95 L104:L111 L17:L24 L3:L10" name="Rango2_1_1" securityDescriptor="O:WDG:WDD:(A;;CC;;;WD)"/>
    <protectedRange sqref="H19:J26 D4:H11" name="Rango1_1_1_2" securityDescriptor="O:WDG:WDD:(A;;CC;;;WD)"/>
    <protectedRange sqref="J4:K11" name="Rango2_1_1_1" securityDescriptor="O:WDG:WDD:(A;;CC;;;WD)"/>
    <protectedRange sqref="G18" name="Rango1_1_1_1_1" securityDescriptor="O:WDG:WDD:(A;;CC;;;WD)"/>
    <protectedRange sqref="F20:G27" name="Rango2_1_1_2_1" securityDescriptor="O:WDG:WDD:(A;;CC;;;WD)"/>
  </protectedRanges>
  <mergeCells count="6">
    <mergeCell ref="A28:C28"/>
    <mergeCell ref="A2:I2"/>
    <mergeCell ref="J2:K2"/>
    <mergeCell ref="A12:C12"/>
    <mergeCell ref="A18:E18"/>
    <mergeCell ref="F18:G18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2"/>
  <dimension ref="A1:G11"/>
  <sheetViews>
    <sheetView workbookViewId="0"/>
  </sheetViews>
  <sheetFormatPr baseColWidth="10" defaultColWidth="11.42578125" defaultRowHeight="15.75" x14ac:dyDescent="0.25"/>
  <cols>
    <col min="1" max="1" width="5" style="45" customWidth="1"/>
    <col min="2" max="2" width="13.5703125" style="48" customWidth="1"/>
    <col min="3" max="3" width="25.42578125" style="48" customWidth="1"/>
    <col min="4" max="4" width="31.85546875" style="48" customWidth="1"/>
    <col min="5" max="6" width="24.28515625" style="48" customWidth="1"/>
    <col min="7" max="7" width="21.28515625" style="48" customWidth="1"/>
    <col min="8" max="16384" width="11.42578125" style="46"/>
  </cols>
  <sheetData>
    <row r="1" spans="2:7" ht="21" customHeight="1" x14ac:dyDescent="0.25">
      <c r="B1" s="135"/>
      <c r="C1" s="135"/>
      <c r="D1" s="135"/>
      <c r="E1" s="135"/>
      <c r="F1" s="135"/>
      <c r="G1" s="135"/>
    </row>
    <row r="3" spans="2:7" x14ac:dyDescent="0.25">
      <c r="B3" s="361" t="s">
        <v>66</v>
      </c>
      <c r="C3" s="362"/>
      <c r="D3" s="362"/>
      <c r="E3" s="362"/>
      <c r="F3" s="363"/>
      <c r="G3" s="42" t="s">
        <v>67</v>
      </c>
    </row>
    <row r="4" spans="2:7" ht="29.25" customHeight="1" x14ac:dyDescent="0.25">
      <c r="B4" s="18" t="s">
        <v>68</v>
      </c>
      <c r="C4" s="19" t="s">
        <v>69</v>
      </c>
      <c r="D4" s="19" t="s">
        <v>70</v>
      </c>
      <c r="E4" s="19" t="s">
        <v>71</v>
      </c>
      <c r="F4" s="113" t="s">
        <v>72</v>
      </c>
      <c r="G4" s="104" t="s">
        <v>37</v>
      </c>
    </row>
    <row r="5" spans="2:7" ht="15.75" customHeight="1" x14ac:dyDescent="0.25">
      <c r="B5" s="18"/>
      <c r="C5" s="21" t="s">
        <v>73</v>
      </c>
      <c r="D5" s="22">
        <v>0</v>
      </c>
      <c r="E5" s="78"/>
      <c r="F5" s="114">
        <v>0</v>
      </c>
      <c r="G5" s="79"/>
    </row>
    <row r="6" spans="2:7" x14ac:dyDescent="0.25">
      <c r="B6" s="20">
        <v>1</v>
      </c>
      <c r="C6" s="21" t="s">
        <v>74</v>
      </c>
      <c r="D6" s="22">
        <v>0.15</v>
      </c>
      <c r="E6" s="80"/>
      <c r="F6" s="115">
        <f>E6*D6</f>
        <v>0</v>
      </c>
      <c r="G6" s="81"/>
    </row>
    <row r="7" spans="2:7" x14ac:dyDescent="0.25">
      <c r="B7" s="20">
        <v>2</v>
      </c>
      <c r="C7" s="21" t="s">
        <v>75</v>
      </c>
      <c r="D7" s="22">
        <v>0.3</v>
      </c>
      <c r="E7" s="80"/>
      <c r="F7" s="115">
        <f>E7*D7</f>
        <v>0</v>
      </c>
      <c r="G7" s="81"/>
    </row>
    <row r="8" spans="2:7" x14ac:dyDescent="0.25">
      <c r="B8" s="20">
        <v>3</v>
      </c>
      <c r="C8" s="21" t="s">
        <v>76</v>
      </c>
      <c r="D8" s="22">
        <v>0.45</v>
      </c>
      <c r="E8" s="80"/>
      <c r="F8" s="115">
        <f>E8*D8</f>
        <v>0</v>
      </c>
      <c r="G8" s="81"/>
    </row>
    <row r="9" spans="2:7" x14ac:dyDescent="0.25">
      <c r="B9" s="20">
        <v>4</v>
      </c>
      <c r="C9" s="21" t="s">
        <v>77</v>
      </c>
      <c r="D9" s="22">
        <v>0.7</v>
      </c>
      <c r="E9" s="80"/>
      <c r="F9" s="115">
        <f>E9*D9</f>
        <v>0</v>
      </c>
      <c r="G9" s="81"/>
    </row>
    <row r="10" spans="2:7" x14ac:dyDescent="0.25">
      <c r="B10" s="20">
        <v>5</v>
      </c>
      <c r="C10" s="21" t="s">
        <v>78</v>
      </c>
      <c r="D10" s="22">
        <v>1</v>
      </c>
      <c r="E10" s="80"/>
      <c r="F10" s="115">
        <f>E10*D10</f>
        <v>0</v>
      </c>
      <c r="G10" s="81"/>
    </row>
    <row r="11" spans="2:7" x14ac:dyDescent="0.25">
      <c r="B11" s="23"/>
      <c r="C11" s="120" t="s">
        <v>79</v>
      </c>
      <c r="D11" s="24"/>
      <c r="E11" s="121">
        <f>SUM(E5:E10)</f>
        <v>0</v>
      </c>
      <c r="F11" s="116">
        <f>SUM(F5:F10)</f>
        <v>0</v>
      </c>
      <c r="G11" s="122">
        <f>SUM(G5:G10)</f>
        <v>0</v>
      </c>
    </row>
  </sheetData>
  <mergeCells count="1">
    <mergeCell ref="B3:F3"/>
  </mergeCells>
  <pageMargins left="0.7" right="0.7" top="0.75" bottom="0.75" header="0.3" footer="0.3"/>
  <ignoredErrors>
    <ignoredError sqref="F6:F11 E11 G11" unlockedFormula="1"/>
  </ignoredError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3"/>
  <dimension ref="A1:G12"/>
  <sheetViews>
    <sheetView workbookViewId="0"/>
  </sheetViews>
  <sheetFormatPr baseColWidth="10" defaultColWidth="11.42578125" defaultRowHeight="15.75" x14ac:dyDescent="0.25"/>
  <cols>
    <col min="1" max="1" width="5" style="45" customWidth="1"/>
    <col min="2" max="2" width="13.5703125" style="48" customWidth="1"/>
    <col min="3" max="3" width="25.42578125" style="48" customWidth="1"/>
    <col min="4" max="4" width="31.85546875" style="48" customWidth="1"/>
    <col min="5" max="6" width="24.28515625" style="48" customWidth="1"/>
    <col min="7" max="7" width="21.28515625" style="48" customWidth="1"/>
    <col min="8" max="16384" width="11.42578125" style="46"/>
  </cols>
  <sheetData>
    <row r="1" spans="2:7" ht="21" customHeight="1" x14ac:dyDescent="0.25">
      <c r="B1" s="135"/>
      <c r="C1" s="135"/>
      <c r="D1" s="135"/>
      <c r="E1" s="135"/>
      <c r="F1" s="135"/>
      <c r="G1" s="135"/>
    </row>
    <row r="3" spans="2:7" x14ac:dyDescent="0.25">
      <c r="B3" s="364" t="s">
        <v>80</v>
      </c>
      <c r="C3" s="365"/>
      <c r="D3" s="365"/>
      <c r="E3" s="365"/>
      <c r="F3" s="366"/>
      <c r="G3" s="42" t="s">
        <v>81</v>
      </c>
    </row>
    <row r="4" spans="2:7" ht="47.25" x14ac:dyDescent="0.25">
      <c r="B4" s="25" t="s">
        <v>82</v>
      </c>
      <c r="C4" s="26" t="s">
        <v>83</v>
      </c>
      <c r="D4" s="26" t="s">
        <v>70</v>
      </c>
      <c r="E4" s="26" t="s">
        <v>84</v>
      </c>
      <c r="F4" s="113" t="s">
        <v>72</v>
      </c>
      <c r="G4" s="104" t="s">
        <v>37</v>
      </c>
    </row>
    <row r="5" spans="2:7" x14ac:dyDescent="0.25">
      <c r="B5" s="18"/>
      <c r="C5" s="27" t="s">
        <v>85</v>
      </c>
      <c r="D5" s="28">
        <v>0</v>
      </c>
      <c r="E5" s="82"/>
      <c r="F5" s="117">
        <v>0</v>
      </c>
      <c r="G5" s="83"/>
    </row>
    <row r="6" spans="2:7" x14ac:dyDescent="0.25">
      <c r="B6" s="20">
        <v>1</v>
      </c>
      <c r="C6" s="27" t="s">
        <v>86</v>
      </c>
      <c r="D6" s="28">
        <v>0.15</v>
      </c>
      <c r="E6" s="84"/>
      <c r="F6" s="118">
        <f>E6*D6</f>
        <v>0</v>
      </c>
      <c r="G6" s="85"/>
    </row>
    <row r="7" spans="2:7" x14ac:dyDescent="0.25">
      <c r="B7" s="20">
        <v>2</v>
      </c>
      <c r="C7" s="27" t="s">
        <v>87</v>
      </c>
      <c r="D7" s="28">
        <v>0.3</v>
      </c>
      <c r="E7" s="84"/>
      <c r="F7" s="118">
        <f>E7*D7</f>
        <v>0</v>
      </c>
      <c r="G7" s="85"/>
    </row>
    <row r="8" spans="2:7" x14ac:dyDescent="0.25">
      <c r="B8" s="20">
        <v>3</v>
      </c>
      <c r="C8" s="27" t="s">
        <v>88</v>
      </c>
      <c r="D8" s="28">
        <v>0.45</v>
      </c>
      <c r="E8" s="84"/>
      <c r="F8" s="118">
        <f>E8*D8</f>
        <v>0</v>
      </c>
      <c r="G8" s="85"/>
    </row>
    <row r="9" spans="2:7" x14ac:dyDescent="0.25">
      <c r="B9" s="20">
        <v>4</v>
      </c>
      <c r="C9" s="27" t="s">
        <v>89</v>
      </c>
      <c r="D9" s="28">
        <v>0.7</v>
      </c>
      <c r="E9" s="84"/>
      <c r="F9" s="118">
        <f>E9*D9</f>
        <v>0</v>
      </c>
      <c r="G9" s="85"/>
    </row>
    <row r="10" spans="2:7" x14ac:dyDescent="0.25">
      <c r="B10" s="20">
        <v>5</v>
      </c>
      <c r="C10" s="27" t="s">
        <v>90</v>
      </c>
      <c r="D10" s="28">
        <v>1</v>
      </c>
      <c r="E10" s="123"/>
      <c r="F10" s="118">
        <f>E10*D10</f>
        <v>0</v>
      </c>
      <c r="G10" s="124"/>
    </row>
    <row r="11" spans="2:7" x14ac:dyDescent="0.25">
      <c r="B11" s="23"/>
      <c r="C11" s="29" t="s">
        <v>79</v>
      </c>
      <c r="D11" s="30">
        <v>1</v>
      </c>
      <c r="E11" s="119">
        <f>SUM(E5:E10)</f>
        <v>0</v>
      </c>
      <c r="F11" s="119">
        <f>SUM(F5:F10)</f>
        <v>0</v>
      </c>
      <c r="G11" s="125">
        <f>SUM(G5:G10)</f>
        <v>0</v>
      </c>
    </row>
    <row r="12" spans="2:7" x14ac:dyDescent="0.25">
      <c r="B12" s="146" t="s">
        <v>91</v>
      </c>
      <c r="C12" s="135"/>
      <c r="D12" s="135"/>
      <c r="E12" s="135"/>
      <c r="F12" s="135"/>
      <c r="G12" s="135"/>
    </row>
  </sheetData>
  <mergeCells count="1">
    <mergeCell ref="B3:F3"/>
  </mergeCells>
  <pageMargins left="0.7" right="0.7" top="0.75" bottom="0.75" header="0.3" footer="0.3"/>
  <ignoredErrors>
    <ignoredError sqref="F6:F11 G11 E11" unlockedFormula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4">
    <pageSetUpPr fitToPage="1"/>
  </sheetPr>
  <dimension ref="A1:D31"/>
  <sheetViews>
    <sheetView zoomScale="80" zoomScaleNormal="80" workbookViewId="0"/>
  </sheetViews>
  <sheetFormatPr baseColWidth="10" defaultColWidth="11.42578125" defaultRowHeight="15" x14ac:dyDescent="0.25"/>
  <cols>
    <col min="1" max="1" width="5" style="45" customWidth="1"/>
    <col min="2" max="2" width="11.42578125" style="45"/>
    <col min="3" max="3" width="38.85546875" style="50" customWidth="1"/>
    <col min="4" max="4" width="42.7109375" style="50" customWidth="1"/>
    <col min="5" max="8" width="11.42578125" style="46"/>
    <col min="9" max="9" width="22.7109375" style="46" customWidth="1"/>
    <col min="10" max="16384" width="11.42578125" style="46"/>
  </cols>
  <sheetData>
    <row r="1" spans="3:4" ht="21" customHeight="1" x14ac:dyDescent="0.25">
      <c r="C1" s="206"/>
      <c r="D1" s="206"/>
    </row>
    <row r="3" spans="3:4" x14ac:dyDescent="0.25">
      <c r="C3" s="367" t="s">
        <v>92</v>
      </c>
      <c r="D3" s="368"/>
    </row>
    <row r="4" spans="3:4" x14ac:dyDescent="0.25">
      <c r="C4" s="369"/>
      <c r="D4" s="370"/>
    </row>
    <row r="5" spans="3:4" ht="15.75" x14ac:dyDescent="0.25">
      <c r="C5" s="207"/>
      <c r="D5" s="208" t="s">
        <v>1229</v>
      </c>
    </row>
    <row r="6" spans="3:4" ht="15.75" x14ac:dyDescent="0.25">
      <c r="C6" s="207" t="s">
        <v>93</v>
      </c>
      <c r="D6" s="209" t="s">
        <v>2</v>
      </c>
    </row>
    <row r="7" spans="3:4" ht="15.75" x14ac:dyDescent="0.25">
      <c r="C7" s="210" t="s">
        <v>94</v>
      </c>
      <c r="D7" s="211"/>
    </row>
    <row r="8" spans="3:4" ht="15.75" x14ac:dyDescent="0.25">
      <c r="C8" s="210" t="s">
        <v>95</v>
      </c>
      <c r="D8" s="211"/>
    </row>
    <row r="9" spans="3:4" ht="15.75" x14ac:dyDescent="0.25">
      <c r="C9" s="210" t="s">
        <v>96</v>
      </c>
      <c r="D9" s="211"/>
    </row>
    <row r="10" spans="3:4" ht="15.75" x14ac:dyDescent="0.25">
      <c r="C10" s="210" t="s">
        <v>97</v>
      </c>
      <c r="D10" s="211"/>
    </row>
    <row r="11" spans="3:4" ht="15.75" x14ac:dyDescent="0.25">
      <c r="C11" s="210" t="s">
        <v>98</v>
      </c>
      <c r="D11" s="211"/>
    </row>
    <row r="12" spans="3:4" ht="15.75" x14ac:dyDescent="0.25">
      <c r="C12" s="210" t="s">
        <v>99</v>
      </c>
      <c r="D12" s="211"/>
    </row>
    <row r="13" spans="3:4" ht="15.75" x14ac:dyDescent="0.25">
      <c r="C13" s="210" t="s">
        <v>100</v>
      </c>
      <c r="D13" s="211"/>
    </row>
    <row r="14" spans="3:4" ht="15.75" x14ac:dyDescent="0.25">
      <c r="C14" s="210" t="s">
        <v>101</v>
      </c>
      <c r="D14" s="211"/>
    </row>
    <row r="15" spans="3:4" ht="15.75" x14ac:dyDescent="0.25">
      <c r="C15" s="210" t="s">
        <v>102</v>
      </c>
      <c r="D15" s="211"/>
    </row>
    <row r="16" spans="3:4" ht="15.75" x14ac:dyDescent="0.25">
      <c r="C16" s="210" t="s">
        <v>103</v>
      </c>
      <c r="D16" s="211"/>
    </row>
    <row r="17" spans="3:4" ht="15.75" x14ac:dyDescent="0.25">
      <c r="C17" s="210" t="s">
        <v>104</v>
      </c>
      <c r="D17" s="211"/>
    </row>
    <row r="18" spans="3:4" ht="15.75" x14ac:dyDescent="0.25">
      <c r="C18" s="210" t="s">
        <v>105</v>
      </c>
      <c r="D18" s="211"/>
    </row>
    <row r="19" spans="3:4" ht="15.75" x14ac:dyDescent="0.25">
      <c r="C19" s="210" t="s">
        <v>106</v>
      </c>
      <c r="D19" s="211"/>
    </row>
    <row r="20" spans="3:4" ht="15.75" x14ac:dyDescent="0.25">
      <c r="C20" s="210" t="s">
        <v>107</v>
      </c>
      <c r="D20" s="211"/>
    </row>
    <row r="21" spans="3:4" ht="15.75" x14ac:dyDescent="0.25">
      <c r="C21" s="212" t="s">
        <v>108</v>
      </c>
      <c r="D21" s="213">
        <f>SUM(D19:D20)</f>
        <v>0</v>
      </c>
    </row>
    <row r="22" spans="3:4" ht="15.75" x14ac:dyDescent="0.25">
      <c r="C22" s="214"/>
      <c r="D22" s="135"/>
    </row>
    <row r="23" spans="3:4" ht="15.75" x14ac:dyDescent="0.25">
      <c r="C23" s="150" t="s">
        <v>109</v>
      </c>
      <c r="D23" s="135"/>
    </row>
    <row r="24" spans="3:4" ht="15.75" x14ac:dyDescent="0.25">
      <c r="C24" s="150" t="s">
        <v>110</v>
      </c>
      <c r="D24" s="135"/>
    </row>
    <row r="25" spans="3:4" ht="15.75" x14ac:dyDescent="0.25">
      <c r="C25" s="150" t="s">
        <v>111</v>
      </c>
      <c r="D25" s="135"/>
    </row>
    <row r="26" spans="3:4" ht="15.75" x14ac:dyDescent="0.25">
      <c r="C26" s="150" t="s">
        <v>112</v>
      </c>
      <c r="D26" s="135"/>
    </row>
    <row r="27" spans="3:4" ht="15.75" x14ac:dyDescent="0.25">
      <c r="C27" s="150" t="s">
        <v>113</v>
      </c>
      <c r="D27" s="135"/>
    </row>
    <row r="28" spans="3:4" ht="15.75" x14ac:dyDescent="0.25">
      <c r="C28" s="150" t="s">
        <v>114</v>
      </c>
      <c r="D28" s="135"/>
    </row>
    <row r="29" spans="3:4" ht="15.75" x14ac:dyDescent="0.25">
      <c r="C29" s="150" t="s">
        <v>115</v>
      </c>
      <c r="D29" s="135"/>
    </row>
    <row r="30" spans="3:4" ht="15.75" x14ac:dyDescent="0.25">
      <c r="C30" s="150" t="s">
        <v>116</v>
      </c>
      <c r="D30" s="135"/>
    </row>
    <row r="31" spans="3:4" ht="15.75" x14ac:dyDescent="0.25">
      <c r="C31" s="150" t="s">
        <v>117</v>
      </c>
      <c r="D31" s="135"/>
    </row>
  </sheetData>
  <mergeCells count="1">
    <mergeCell ref="C3:D4"/>
  </mergeCells>
  <pageMargins left="0.7" right="0.7" top="0.75" bottom="0.75" header="0.3" footer="0.3"/>
  <pageSetup paperSize="9" scale="78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5">
    <pageSetUpPr fitToPage="1"/>
  </sheetPr>
  <dimension ref="A1:D30"/>
  <sheetViews>
    <sheetView workbookViewId="0"/>
  </sheetViews>
  <sheetFormatPr baseColWidth="10" defaultColWidth="11.42578125" defaultRowHeight="15" x14ac:dyDescent="0.25"/>
  <cols>
    <col min="1" max="1" width="5" style="45" customWidth="1"/>
    <col min="2" max="2" width="11.42578125" style="45"/>
    <col min="3" max="3" width="38.85546875" style="50" customWidth="1"/>
    <col min="4" max="4" width="42.7109375" style="50" customWidth="1"/>
    <col min="5" max="16384" width="11.42578125" style="46"/>
  </cols>
  <sheetData>
    <row r="1" spans="3:4" ht="21" customHeight="1" x14ac:dyDescent="0.25">
      <c r="C1" s="206"/>
      <c r="D1" s="206"/>
    </row>
    <row r="3" spans="3:4" s="45" customFormat="1" x14ac:dyDescent="0.25">
      <c r="C3" s="367" t="s">
        <v>118</v>
      </c>
      <c r="D3" s="368"/>
    </row>
    <row r="4" spans="3:4" s="45" customFormat="1" x14ac:dyDescent="0.25">
      <c r="C4" s="369"/>
      <c r="D4" s="370"/>
    </row>
    <row r="5" spans="3:4" s="45" customFormat="1" ht="15.75" x14ac:dyDescent="0.25">
      <c r="C5" s="207"/>
      <c r="D5" s="208" t="s">
        <v>1229</v>
      </c>
    </row>
    <row r="6" spans="3:4" s="45" customFormat="1" ht="15.75" x14ac:dyDescent="0.25">
      <c r="C6" s="207" t="s">
        <v>93</v>
      </c>
      <c r="D6" s="209" t="s">
        <v>2</v>
      </c>
    </row>
    <row r="7" spans="3:4" s="45" customFormat="1" ht="15.75" x14ac:dyDescent="0.25">
      <c r="C7" s="210" t="s">
        <v>119</v>
      </c>
      <c r="D7" s="211"/>
    </row>
    <row r="8" spans="3:4" s="45" customFormat="1" ht="15.75" x14ac:dyDescent="0.25">
      <c r="C8" s="210" t="s">
        <v>120</v>
      </c>
      <c r="D8" s="211"/>
    </row>
    <row r="9" spans="3:4" s="45" customFormat="1" ht="15.75" x14ac:dyDescent="0.25">
      <c r="C9" s="210" t="s">
        <v>121</v>
      </c>
      <c r="D9" s="211"/>
    </row>
    <row r="10" spans="3:4" s="45" customFormat="1" ht="15.75" x14ac:dyDescent="0.25">
      <c r="C10" s="210" t="s">
        <v>122</v>
      </c>
      <c r="D10" s="211"/>
    </row>
    <row r="11" spans="3:4" s="45" customFormat="1" ht="15.75" x14ac:dyDescent="0.25">
      <c r="C11" s="210" t="s">
        <v>123</v>
      </c>
      <c r="D11" s="211"/>
    </row>
    <row r="12" spans="3:4" s="45" customFormat="1" ht="15.75" x14ac:dyDescent="0.25">
      <c r="C12" s="210" t="s">
        <v>124</v>
      </c>
      <c r="D12" s="211"/>
    </row>
    <row r="13" spans="3:4" s="45" customFormat="1" ht="15.75" x14ac:dyDescent="0.25">
      <c r="C13" s="210" t="s">
        <v>125</v>
      </c>
      <c r="D13" s="211"/>
    </row>
    <row r="14" spans="3:4" s="45" customFormat="1" ht="15.75" x14ac:dyDescent="0.25">
      <c r="C14" s="210" t="s">
        <v>126</v>
      </c>
      <c r="D14" s="211"/>
    </row>
    <row r="15" spans="3:4" s="45" customFormat="1" ht="15.75" x14ac:dyDescent="0.25">
      <c r="C15" s="210" t="s">
        <v>127</v>
      </c>
      <c r="D15" s="211"/>
    </row>
    <row r="16" spans="3:4" s="45" customFormat="1" ht="15.75" x14ac:dyDescent="0.25">
      <c r="C16" s="210" t="s">
        <v>128</v>
      </c>
      <c r="D16" s="211"/>
    </row>
    <row r="17" spans="1:4" s="45" customFormat="1" ht="15.75" x14ac:dyDescent="0.25">
      <c r="A17" s="136"/>
      <c r="B17" s="136"/>
      <c r="C17" s="210" t="s">
        <v>129</v>
      </c>
      <c r="D17" s="211"/>
    </row>
    <row r="18" spans="1:4" s="45" customFormat="1" ht="15.75" x14ac:dyDescent="0.25">
      <c r="A18" s="136"/>
      <c r="B18" s="136"/>
      <c r="C18" s="210" t="s">
        <v>130</v>
      </c>
      <c r="D18" s="211"/>
    </row>
    <row r="19" spans="1:4" s="45" customFormat="1" ht="15.75" x14ac:dyDescent="0.25">
      <c r="A19" s="136"/>
      <c r="B19" s="136"/>
      <c r="C19" s="210" t="s">
        <v>131</v>
      </c>
      <c r="D19" s="211"/>
    </row>
    <row r="20" spans="1:4" s="45" customFormat="1" ht="15.75" x14ac:dyDescent="0.25">
      <c r="A20" s="136"/>
      <c r="B20" s="136"/>
      <c r="C20" s="210" t="s">
        <v>132</v>
      </c>
      <c r="D20" s="211"/>
    </row>
    <row r="21" spans="1:4" s="45" customFormat="1" ht="15.75" x14ac:dyDescent="0.25">
      <c r="A21" s="136"/>
      <c r="B21" s="136"/>
      <c r="C21" s="212" t="s">
        <v>133</v>
      </c>
      <c r="D21" s="215">
        <f>SUM(D7:D20)</f>
        <v>0</v>
      </c>
    </row>
    <row r="22" spans="1:4" s="45" customFormat="1" ht="15.75" x14ac:dyDescent="0.25">
      <c r="A22" s="136"/>
      <c r="B22" s="136"/>
      <c r="C22" s="150" t="s">
        <v>134</v>
      </c>
      <c r="D22" s="206"/>
    </row>
    <row r="23" spans="1:4" s="45" customFormat="1" ht="15.75" x14ac:dyDescent="0.25">
      <c r="A23" s="136"/>
      <c r="B23" s="136"/>
      <c r="C23" s="150" t="s">
        <v>135</v>
      </c>
      <c r="D23" s="206"/>
    </row>
    <row r="24" spans="1:4" s="45" customFormat="1" ht="15.75" x14ac:dyDescent="0.25">
      <c r="A24" s="136"/>
      <c r="B24" s="136"/>
      <c r="C24" s="150" t="s">
        <v>136</v>
      </c>
      <c r="D24" s="206"/>
    </row>
    <row r="25" spans="1:4" s="45" customFormat="1" ht="15.75" x14ac:dyDescent="0.25">
      <c r="A25" s="136"/>
      <c r="B25" s="136"/>
      <c r="C25" s="150" t="s">
        <v>137</v>
      </c>
      <c r="D25" s="206"/>
    </row>
    <row r="26" spans="1:4" s="45" customFormat="1" ht="15.75" x14ac:dyDescent="0.25">
      <c r="A26" s="136"/>
      <c r="B26" s="136"/>
      <c r="C26" s="150" t="s">
        <v>138</v>
      </c>
      <c r="D26" s="206"/>
    </row>
    <row r="27" spans="1:4" s="45" customFormat="1" ht="15.75" x14ac:dyDescent="0.25">
      <c r="A27" s="136"/>
      <c r="B27" s="136"/>
      <c r="C27" s="150" t="s">
        <v>139</v>
      </c>
      <c r="D27" s="206"/>
    </row>
    <row r="28" spans="1:4" s="45" customFormat="1" ht="15.75" x14ac:dyDescent="0.25">
      <c r="A28" s="136"/>
      <c r="B28" s="136"/>
      <c r="C28" s="150" t="s">
        <v>140</v>
      </c>
      <c r="D28" s="206"/>
    </row>
    <row r="29" spans="1:4" s="50" customFormat="1" ht="15.75" x14ac:dyDescent="0.25">
      <c r="A29" s="136"/>
      <c r="B29" s="136"/>
      <c r="C29" s="150" t="s">
        <v>141</v>
      </c>
      <c r="D29" s="206"/>
    </row>
    <row r="30" spans="1:4" s="50" customFormat="1" ht="15.75" x14ac:dyDescent="0.25">
      <c r="A30" s="136"/>
      <c r="B30" s="136"/>
      <c r="C30" s="150" t="s">
        <v>142</v>
      </c>
      <c r="D30" s="206"/>
    </row>
  </sheetData>
  <mergeCells count="1">
    <mergeCell ref="C3:D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6">
    <pageSetUpPr fitToPage="1"/>
  </sheetPr>
  <dimension ref="B1:G30"/>
  <sheetViews>
    <sheetView workbookViewId="0"/>
  </sheetViews>
  <sheetFormatPr baseColWidth="10" defaultColWidth="11.42578125" defaultRowHeight="15.75" x14ac:dyDescent="0.25"/>
  <cols>
    <col min="1" max="1" width="5" style="46" customWidth="1"/>
    <col min="2" max="2" width="16.85546875" style="51" customWidth="1"/>
    <col min="3" max="3" width="30" style="52" customWidth="1"/>
    <col min="4" max="4" width="28.7109375" style="52" customWidth="1"/>
    <col min="5" max="16384" width="11.42578125" style="46"/>
  </cols>
  <sheetData>
    <row r="1" spans="2:4" s="45" customFormat="1" ht="21" customHeight="1" x14ac:dyDescent="0.25">
      <c r="B1" s="216"/>
      <c r="C1" s="135"/>
      <c r="D1" s="135"/>
    </row>
    <row r="2" spans="2:4" s="45" customFormat="1" ht="21" customHeight="1" x14ac:dyDescent="0.25">
      <c r="B2" s="216"/>
      <c r="C2" s="135"/>
      <c r="D2" s="135"/>
    </row>
    <row r="3" spans="2:4" s="45" customFormat="1" x14ac:dyDescent="0.25">
      <c r="B3" s="216"/>
      <c r="C3" s="371" t="s">
        <v>143</v>
      </c>
      <c r="D3" s="372"/>
    </row>
    <row r="4" spans="2:4" s="45" customFormat="1" x14ac:dyDescent="0.25">
      <c r="B4" s="216"/>
      <c r="C4" s="373"/>
      <c r="D4" s="374"/>
    </row>
    <row r="5" spans="2:4" s="45" customFormat="1" x14ac:dyDescent="0.25">
      <c r="B5" s="216"/>
      <c r="C5" s="207"/>
      <c r="D5" s="208" t="s">
        <v>1229</v>
      </c>
    </row>
    <row r="6" spans="2:4" s="45" customFormat="1" x14ac:dyDescent="0.25">
      <c r="B6" s="216"/>
      <c r="C6" s="217" t="s">
        <v>93</v>
      </c>
      <c r="D6" s="218" t="s">
        <v>2</v>
      </c>
    </row>
    <row r="7" spans="2:4" s="45" customFormat="1" x14ac:dyDescent="0.25">
      <c r="B7" s="216"/>
      <c r="C7" s="210" t="s">
        <v>144</v>
      </c>
      <c r="D7" s="211"/>
    </row>
    <row r="8" spans="2:4" s="45" customFormat="1" x14ac:dyDescent="0.25">
      <c r="B8" s="216"/>
      <c r="C8" s="210" t="s">
        <v>145</v>
      </c>
      <c r="D8" s="211"/>
    </row>
    <row r="9" spans="2:4" s="45" customFormat="1" x14ac:dyDescent="0.25">
      <c r="B9" s="216"/>
      <c r="C9" s="210" t="s">
        <v>146</v>
      </c>
      <c r="D9" s="211"/>
    </row>
    <row r="10" spans="2:4" s="45" customFormat="1" x14ac:dyDescent="0.25">
      <c r="B10" s="216"/>
      <c r="C10" s="210" t="s">
        <v>147</v>
      </c>
      <c r="D10" s="211"/>
    </row>
    <row r="11" spans="2:4" s="45" customFormat="1" x14ac:dyDescent="0.25">
      <c r="B11" s="216"/>
      <c r="C11" s="210" t="s">
        <v>148</v>
      </c>
      <c r="D11" s="211"/>
    </row>
    <row r="12" spans="2:4" s="45" customFormat="1" x14ac:dyDescent="0.25">
      <c r="B12" s="216"/>
      <c r="C12" s="210" t="s">
        <v>149</v>
      </c>
      <c r="D12" s="211"/>
    </row>
    <row r="13" spans="2:4" s="45" customFormat="1" x14ac:dyDescent="0.25">
      <c r="B13" s="216"/>
      <c r="C13" s="210" t="s">
        <v>150</v>
      </c>
      <c r="D13" s="211"/>
    </row>
    <row r="14" spans="2:4" s="45" customFormat="1" x14ac:dyDescent="0.25">
      <c r="B14" s="216"/>
      <c r="C14" s="210" t="s">
        <v>151</v>
      </c>
      <c r="D14" s="211"/>
    </row>
    <row r="15" spans="2:4" s="45" customFormat="1" x14ac:dyDescent="0.25">
      <c r="B15" s="216"/>
      <c r="C15" s="210" t="s">
        <v>152</v>
      </c>
      <c r="D15" s="211"/>
    </row>
    <row r="16" spans="2:4" s="45" customFormat="1" x14ac:dyDescent="0.25">
      <c r="B16" s="216"/>
      <c r="C16" s="210" t="s">
        <v>153</v>
      </c>
      <c r="D16" s="211"/>
    </row>
    <row r="17" spans="2:7" s="45" customFormat="1" x14ac:dyDescent="0.25">
      <c r="B17" s="216"/>
      <c r="C17" s="210" t="s">
        <v>154</v>
      </c>
      <c r="D17" s="211"/>
      <c r="G17" s="45" t="s">
        <v>1227</v>
      </c>
    </row>
    <row r="18" spans="2:7" s="45" customFormat="1" x14ac:dyDescent="0.25">
      <c r="B18" s="216"/>
      <c r="C18" s="210" t="s">
        <v>155</v>
      </c>
      <c r="D18" s="211"/>
    </row>
    <row r="19" spans="2:7" s="45" customFormat="1" x14ac:dyDescent="0.25">
      <c r="B19" s="216"/>
      <c r="C19" s="210" t="s">
        <v>156</v>
      </c>
      <c r="D19" s="211"/>
    </row>
    <row r="20" spans="2:7" s="45" customFormat="1" x14ac:dyDescent="0.25">
      <c r="B20" s="216"/>
      <c r="C20" s="210" t="s">
        <v>157</v>
      </c>
      <c r="D20" s="211"/>
    </row>
    <row r="21" spans="2:7" s="45" customFormat="1" x14ac:dyDescent="0.25">
      <c r="B21" s="216"/>
      <c r="C21" s="212" t="s">
        <v>108</v>
      </c>
      <c r="D21" s="213">
        <f>SUM(D19:D20)</f>
        <v>0</v>
      </c>
    </row>
    <row r="22" spans="2:7" s="45" customFormat="1" x14ac:dyDescent="0.25">
      <c r="B22" s="216"/>
      <c r="C22" s="150" t="s">
        <v>158</v>
      </c>
      <c r="D22" s="135"/>
    </row>
    <row r="23" spans="2:7" s="45" customFormat="1" x14ac:dyDescent="0.25">
      <c r="B23" s="216"/>
      <c r="C23" s="150" t="s">
        <v>159</v>
      </c>
      <c r="D23" s="135"/>
    </row>
    <row r="24" spans="2:7" s="45" customFormat="1" x14ac:dyDescent="0.25">
      <c r="B24" s="216"/>
      <c r="C24" s="150" t="s">
        <v>160</v>
      </c>
      <c r="D24" s="135"/>
    </row>
    <row r="25" spans="2:7" s="45" customFormat="1" x14ac:dyDescent="0.25">
      <c r="B25" s="216"/>
      <c r="C25" s="150" t="s">
        <v>161</v>
      </c>
      <c r="D25" s="135"/>
    </row>
    <row r="26" spans="2:7" s="45" customFormat="1" x14ac:dyDescent="0.25">
      <c r="B26" s="216"/>
      <c r="C26" s="150" t="s">
        <v>162</v>
      </c>
      <c r="D26" s="135"/>
    </row>
    <row r="27" spans="2:7" s="45" customFormat="1" x14ac:dyDescent="0.25">
      <c r="B27" s="216"/>
      <c r="C27" s="150" t="s">
        <v>163</v>
      </c>
      <c r="D27" s="135"/>
    </row>
    <row r="28" spans="2:7" s="45" customFormat="1" x14ac:dyDescent="0.25">
      <c r="B28" s="216"/>
      <c r="C28" s="150" t="s">
        <v>164</v>
      </c>
      <c r="D28" s="135"/>
    </row>
    <row r="29" spans="2:7" s="45" customFormat="1" x14ac:dyDescent="0.25">
      <c r="B29" s="216"/>
      <c r="C29" s="150" t="s">
        <v>165</v>
      </c>
      <c r="D29" s="135"/>
    </row>
    <row r="30" spans="2:7" s="45" customFormat="1" x14ac:dyDescent="0.25">
      <c r="B30" s="216"/>
      <c r="C30" s="150" t="s">
        <v>166</v>
      </c>
      <c r="D30" s="135"/>
    </row>
  </sheetData>
  <mergeCells count="1">
    <mergeCell ref="C3:D4"/>
  </mergeCells>
  <pageMargins left="0.7" right="0.7" top="0.75" bottom="0.75" header="0.3" footer="0.3"/>
  <pageSetup paperSize="9" scale="60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9"/>
  <dimension ref="A1:H12"/>
  <sheetViews>
    <sheetView workbookViewId="0">
      <selection activeCell="H6" sqref="H6:H7"/>
    </sheetView>
  </sheetViews>
  <sheetFormatPr baseColWidth="10" defaultColWidth="11.42578125" defaultRowHeight="15" x14ac:dyDescent="0.25"/>
  <cols>
    <col min="1" max="1" width="5" style="45" customWidth="1"/>
    <col min="2" max="2" width="11.42578125" style="45"/>
    <col min="3" max="3" width="9.28515625" style="45" customWidth="1"/>
    <col min="4" max="4" width="30.140625" style="45" customWidth="1"/>
    <col min="5" max="5" width="25.85546875" style="45" customWidth="1"/>
    <col min="6" max="6" width="28.28515625" style="45" customWidth="1"/>
    <col min="7" max="7" width="20.140625" style="45" customWidth="1"/>
    <col min="8" max="8" width="21.28515625" style="45" customWidth="1"/>
    <col min="9" max="16384" width="11.42578125" style="46"/>
  </cols>
  <sheetData>
    <row r="1" spans="3:8" ht="21" customHeight="1" x14ac:dyDescent="0.25">
      <c r="C1" s="136"/>
      <c r="D1" s="136"/>
      <c r="E1" s="136"/>
      <c r="F1" s="136"/>
      <c r="G1" s="136"/>
      <c r="H1" s="136"/>
    </row>
    <row r="3" spans="3:8" ht="15.75" x14ac:dyDescent="0.25">
      <c r="C3" s="364" t="s">
        <v>167</v>
      </c>
      <c r="D3" s="365"/>
      <c r="E3" s="365"/>
      <c r="F3" s="365"/>
      <c r="G3" s="375"/>
      <c r="H3" s="219" t="s">
        <v>168</v>
      </c>
    </row>
    <row r="4" spans="3:8" ht="25.5" x14ac:dyDescent="0.25">
      <c r="C4" s="31" t="s">
        <v>28</v>
      </c>
      <c r="D4" s="32" t="s">
        <v>169</v>
      </c>
      <c r="E4" s="32" t="s">
        <v>170</v>
      </c>
      <c r="F4" s="32" t="s">
        <v>171</v>
      </c>
      <c r="G4" s="131" t="s">
        <v>72</v>
      </c>
      <c r="H4" s="33" t="s">
        <v>37</v>
      </c>
    </row>
    <row r="5" spans="3:8" x14ac:dyDescent="0.25">
      <c r="C5" s="34">
        <v>1</v>
      </c>
      <c r="D5" s="35" t="s">
        <v>172</v>
      </c>
      <c r="E5" s="36">
        <v>0</v>
      </c>
      <c r="F5" s="86"/>
      <c r="G5" s="134">
        <f>F5*E5</f>
        <v>0</v>
      </c>
      <c r="H5" s="87"/>
    </row>
    <row r="6" spans="3:8" x14ac:dyDescent="0.25">
      <c r="C6" s="34">
        <v>2</v>
      </c>
      <c r="D6" s="35" t="s">
        <v>173</v>
      </c>
      <c r="E6" s="36">
        <v>0.5</v>
      </c>
      <c r="F6" s="86"/>
      <c r="G6" s="134">
        <f>F6*E6</f>
        <v>0</v>
      </c>
      <c r="H6" s="87"/>
    </row>
    <row r="7" spans="3:8" x14ac:dyDescent="0.25">
      <c r="C7" s="34">
        <v>3</v>
      </c>
      <c r="D7" s="126" t="s">
        <v>174</v>
      </c>
      <c r="E7" s="127">
        <v>1</v>
      </c>
      <c r="F7" s="128"/>
      <c r="G7" s="134">
        <f>F7*E7</f>
        <v>0</v>
      </c>
      <c r="H7" s="129"/>
    </row>
    <row r="8" spans="3:8" x14ac:dyDescent="0.25">
      <c r="C8" s="37"/>
      <c r="D8" s="130" t="s">
        <v>79</v>
      </c>
      <c r="E8" s="38"/>
      <c r="F8" s="132">
        <f>SUM(F5:F7)</f>
        <v>0</v>
      </c>
      <c r="G8" s="132">
        <f>SUM(G5:G7)</f>
        <v>0</v>
      </c>
      <c r="H8" s="133">
        <f>H5+H6+H7</f>
        <v>0</v>
      </c>
    </row>
    <row r="11" spans="3:8" x14ac:dyDescent="0.25">
      <c r="F11" s="45">
        <v>2110556665</v>
      </c>
    </row>
    <row r="12" spans="3:8" x14ac:dyDescent="0.25">
      <c r="F12" s="306">
        <f>+F11-F8</f>
        <v>2110556665</v>
      </c>
    </row>
  </sheetData>
  <mergeCells count="1">
    <mergeCell ref="C3:G3"/>
  </mergeCells>
  <pageMargins left="0.7" right="0.7" top="0.75" bottom="0.75" header="0.3" footer="0.3"/>
  <pageSetup paperSize="9" orientation="portrait" r:id="rId1"/>
  <ignoredErrors>
    <ignoredError sqref="F8:H8 G5:G7" unlockedFormula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20"/>
  <dimension ref="A1:I45"/>
  <sheetViews>
    <sheetView workbookViewId="0"/>
  </sheetViews>
  <sheetFormatPr baseColWidth="10" defaultColWidth="11.42578125" defaultRowHeight="15.75" x14ac:dyDescent="0.25"/>
  <cols>
    <col min="1" max="1" width="5" style="52" customWidth="1"/>
    <col min="2" max="2" width="12.28515625" style="52" customWidth="1"/>
    <col min="3" max="3" width="30.140625" style="52" customWidth="1"/>
    <col min="4" max="4" width="38.42578125" style="52" customWidth="1"/>
    <col min="5" max="6" width="22.5703125" style="52" customWidth="1"/>
    <col min="7" max="7" width="21.28515625" style="52" customWidth="1"/>
    <col min="8" max="9" width="11.42578125" style="52"/>
    <col min="10" max="16384" width="11.42578125" style="46"/>
  </cols>
  <sheetData>
    <row r="1" spans="1:9" s="45" customFormat="1" ht="21" customHeight="1" x14ac:dyDescent="0.25">
      <c r="A1" s="135"/>
      <c r="B1" s="135"/>
      <c r="C1" s="135"/>
      <c r="D1" s="135"/>
      <c r="E1" s="135"/>
      <c r="F1" s="135"/>
      <c r="G1" s="135"/>
      <c r="H1" s="135"/>
      <c r="I1" s="135"/>
    </row>
    <row r="2" spans="1:9" s="45" customFormat="1" ht="16.5" thickBot="1" x14ac:dyDescent="0.3">
      <c r="A2" s="135"/>
      <c r="B2" s="135"/>
      <c r="C2" s="135"/>
      <c r="D2" s="135"/>
      <c r="E2" s="135"/>
      <c r="F2" s="135"/>
      <c r="G2" s="135"/>
      <c r="H2" s="135"/>
      <c r="I2" s="135"/>
    </row>
    <row r="3" spans="1:9" s="45" customFormat="1" ht="16.5" thickTop="1" x14ac:dyDescent="0.25">
      <c r="A3" s="135"/>
      <c r="B3" s="376" t="s">
        <v>175</v>
      </c>
      <c r="C3" s="377"/>
      <c r="D3" s="377"/>
      <c r="E3" s="377"/>
      <c r="F3" s="378"/>
      <c r="G3" s="220" t="s">
        <v>81</v>
      </c>
      <c r="H3" s="135"/>
      <c r="I3" s="135"/>
    </row>
    <row r="4" spans="1:9" s="45" customFormat="1" ht="32.25" customHeight="1" x14ac:dyDescent="0.25">
      <c r="A4" s="135"/>
      <c r="B4" s="90" t="s">
        <v>28</v>
      </c>
      <c r="C4" s="91" t="s">
        <v>176</v>
      </c>
      <c r="D4" s="91" t="s">
        <v>177</v>
      </c>
      <c r="E4" s="91" t="s">
        <v>178</v>
      </c>
      <c r="F4" s="140" t="s">
        <v>72</v>
      </c>
      <c r="G4" s="92" t="s">
        <v>37</v>
      </c>
      <c r="H4" s="135"/>
      <c r="I4" s="135"/>
    </row>
    <row r="5" spans="1:9" s="45" customFormat="1" ht="18.75" customHeight="1" x14ac:dyDescent="0.25">
      <c r="A5" s="135"/>
      <c r="B5" s="90"/>
      <c r="C5" s="96" t="s">
        <v>179</v>
      </c>
      <c r="D5" s="96" t="s">
        <v>180</v>
      </c>
      <c r="E5" s="93"/>
      <c r="F5" s="141">
        <f>E5*0</f>
        <v>0</v>
      </c>
      <c r="G5" s="94"/>
      <c r="H5" s="135"/>
      <c r="I5" s="135"/>
    </row>
    <row r="6" spans="1:9" s="45" customFormat="1" x14ac:dyDescent="0.25">
      <c r="A6" s="135"/>
      <c r="B6" s="95">
        <v>1</v>
      </c>
      <c r="C6" s="96" t="s">
        <v>181</v>
      </c>
      <c r="D6" s="97" t="s">
        <v>182</v>
      </c>
      <c r="E6" s="98"/>
      <c r="F6" s="144">
        <f>E6*0.25</f>
        <v>0</v>
      </c>
      <c r="G6" s="99"/>
      <c r="H6" s="135"/>
      <c r="I6" s="135"/>
    </row>
    <row r="7" spans="1:9" s="45" customFormat="1" x14ac:dyDescent="0.25">
      <c r="A7" s="135"/>
      <c r="B7" s="95">
        <v>2</v>
      </c>
      <c r="C7" s="96" t="s">
        <v>183</v>
      </c>
      <c r="D7" s="97" t="s">
        <v>184</v>
      </c>
      <c r="E7" s="98"/>
      <c r="F7" s="144">
        <f>E7*0.5</f>
        <v>0</v>
      </c>
      <c r="G7" s="99"/>
      <c r="H7" s="135"/>
      <c r="I7" s="135"/>
    </row>
    <row r="8" spans="1:9" s="45" customFormat="1" x14ac:dyDescent="0.25">
      <c r="A8" s="135"/>
      <c r="B8" s="95">
        <v>3</v>
      </c>
      <c r="C8" s="96" t="s">
        <v>185</v>
      </c>
      <c r="D8" s="97" t="s">
        <v>186</v>
      </c>
      <c r="E8" s="137"/>
      <c r="F8" s="145">
        <f>E8*1</f>
        <v>0</v>
      </c>
      <c r="G8" s="138"/>
      <c r="H8" s="135"/>
      <c r="I8" s="135"/>
    </row>
    <row r="9" spans="1:9" s="45" customFormat="1" ht="16.5" thickBot="1" x14ac:dyDescent="0.3">
      <c r="A9" s="135"/>
      <c r="B9" s="100"/>
      <c r="C9" s="139" t="s">
        <v>79</v>
      </c>
      <c r="D9" s="101"/>
      <c r="E9" s="142">
        <f>E5+E6+E7+E8</f>
        <v>0</v>
      </c>
      <c r="F9" s="142">
        <f>F5+F6+F7+F8</f>
        <v>0</v>
      </c>
      <c r="G9" s="143">
        <f>G5+G6+G7+G8</f>
        <v>0</v>
      </c>
      <c r="H9" s="135"/>
      <c r="I9" s="135"/>
    </row>
    <row r="10" spans="1:9" s="136" customFormat="1" ht="16.5" thickTop="1" x14ac:dyDescent="0.25">
      <c r="A10" s="135"/>
      <c r="B10" s="135"/>
      <c r="C10" s="135"/>
      <c r="D10" s="135"/>
      <c r="E10" s="135"/>
      <c r="F10" s="135"/>
      <c r="G10" s="135"/>
      <c r="H10" s="135"/>
      <c r="I10" s="135"/>
    </row>
    <row r="11" spans="1:9" s="136" customFormat="1" x14ac:dyDescent="0.25">
      <c r="A11" s="135"/>
      <c r="B11" s="135"/>
      <c r="C11" s="135"/>
      <c r="D11" s="135"/>
      <c r="E11" s="135"/>
      <c r="F11" s="135"/>
      <c r="G11" s="135"/>
      <c r="H11" s="135"/>
      <c r="I11" s="135"/>
    </row>
    <row r="12" spans="1:9" s="136" customFormat="1" x14ac:dyDescent="0.25">
      <c r="A12" s="135"/>
      <c r="B12" s="135"/>
      <c r="C12" s="135"/>
      <c r="D12" s="135"/>
      <c r="E12" s="135"/>
      <c r="F12" s="135"/>
      <c r="G12" s="135"/>
      <c r="H12" s="135"/>
      <c r="I12" s="135"/>
    </row>
    <row r="13" spans="1:9" s="136" customFormat="1" x14ac:dyDescent="0.25">
      <c r="A13" s="135"/>
      <c r="B13" s="135"/>
      <c r="C13" s="135"/>
      <c r="D13" s="135"/>
      <c r="E13" s="135"/>
      <c r="F13" s="135"/>
      <c r="G13" s="135"/>
      <c r="H13" s="135"/>
      <c r="I13" s="135"/>
    </row>
    <row r="14" spans="1:9" s="136" customFormat="1" x14ac:dyDescent="0.25">
      <c r="A14" s="135"/>
      <c r="B14" s="135"/>
      <c r="C14" s="135"/>
      <c r="D14" s="135"/>
      <c r="E14" s="135"/>
      <c r="F14" s="135"/>
      <c r="G14" s="135"/>
      <c r="H14" s="135"/>
      <c r="I14" s="135"/>
    </row>
    <row r="15" spans="1:9" s="136" customFormat="1" x14ac:dyDescent="0.25">
      <c r="A15" s="135"/>
      <c r="B15" s="135"/>
      <c r="C15" s="135"/>
      <c r="D15" s="135"/>
      <c r="E15" s="135"/>
      <c r="F15" s="135"/>
      <c r="G15" s="135"/>
      <c r="H15" s="135"/>
      <c r="I15" s="135"/>
    </row>
    <row r="16" spans="1:9" s="136" customFormat="1" x14ac:dyDescent="0.25">
      <c r="A16" s="135"/>
      <c r="B16" s="135"/>
      <c r="C16" s="135"/>
      <c r="D16" s="135"/>
      <c r="E16" s="135"/>
      <c r="F16" s="135"/>
      <c r="G16" s="135"/>
      <c r="H16" s="135"/>
      <c r="I16" s="135"/>
    </row>
    <row r="17" spans="1:9" s="136" customFormat="1" x14ac:dyDescent="0.25">
      <c r="A17" s="135"/>
      <c r="B17" s="135"/>
      <c r="C17" s="135"/>
      <c r="D17" s="135"/>
      <c r="E17" s="135"/>
      <c r="F17" s="135"/>
      <c r="G17" s="135"/>
      <c r="H17" s="135"/>
      <c r="I17" s="135"/>
    </row>
    <row r="18" spans="1:9" s="136" customFormat="1" x14ac:dyDescent="0.25">
      <c r="A18" s="135"/>
      <c r="B18" s="135"/>
      <c r="C18" s="135"/>
      <c r="D18" s="135"/>
      <c r="E18" s="135"/>
      <c r="F18" s="135"/>
      <c r="G18" s="135"/>
      <c r="H18" s="135"/>
      <c r="I18" s="135"/>
    </row>
    <row r="19" spans="1:9" s="136" customFormat="1" x14ac:dyDescent="0.25">
      <c r="A19" s="135"/>
      <c r="B19" s="135"/>
      <c r="C19" s="135"/>
      <c r="D19" s="135"/>
      <c r="E19" s="135"/>
      <c r="F19" s="135"/>
      <c r="G19" s="135"/>
      <c r="H19" s="135"/>
      <c r="I19" s="135"/>
    </row>
    <row r="20" spans="1:9" s="136" customFormat="1" x14ac:dyDescent="0.25">
      <c r="A20" s="135"/>
      <c r="B20" s="135"/>
      <c r="C20" s="135"/>
      <c r="D20" s="135"/>
      <c r="E20" s="135"/>
      <c r="F20" s="135"/>
      <c r="G20" s="135"/>
      <c r="H20" s="135"/>
      <c r="I20" s="135"/>
    </row>
    <row r="21" spans="1:9" s="136" customFormat="1" x14ac:dyDescent="0.25">
      <c r="A21" s="135"/>
      <c r="B21" s="135"/>
      <c r="C21" s="135"/>
      <c r="D21" s="135"/>
      <c r="E21" s="135"/>
      <c r="F21" s="135"/>
      <c r="G21" s="135"/>
      <c r="H21" s="135"/>
      <c r="I21" s="135"/>
    </row>
    <row r="22" spans="1:9" s="136" customFormat="1" x14ac:dyDescent="0.25">
      <c r="A22" s="135"/>
      <c r="B22" s="135"/>
      <c r="C22" s="135"/>
      <c r="D22" s="135"/>
      <c r="E22" s="135"/>
      <c r="F22" s="135"/>
      <c r="G22" s="135"/>
      <c r="H22" s="135"/>
      <c r="I22" s="135"/>
    </row>
    <row r="23" spans="1:9" s="136" customFormat="1" x14ac:dyDescent="0.25">
      <c r="A23" s="135"/>
      <c r="B23" s="135"/>
      <c r="C23" s="135"/>
      <c r="D23" s="135"/>
      <c r="E23" s="135"/>
      <c r="F23" s="135"/>
      <c r="G23" s="135"/>
      <c r="H23" s="135"/>
      <c r="I23" s="135"/>
    </row>
    <row r="24" spans="1:9" s="136" customFormat="1" x14ac:dyDescent="0.25">
      <c r="A24" s="135"/>
      <c r="B24" s="135"/>
      <c r="C24" s="135"/>
      <c r="D24" s="135"/>
      <c r="E24" s="135"/>
      <c r="F24" s="135"/>
      <c r="G24" s="135"/>
      <c r="H24" s="135"/>
      <c r="I24" s="135"/>
    </row>
    <row r="25" spans="1:9" s="136" customFormat="1" x14ac:dyDescent="0.25">
      <c r="A25" s="135"/>
      <c r="B25" s="135"/>
      <c r="C25" s="135"/>
      <c r="D25" s="135"/>
      <c r="E25" s="135"/>
      <c r="F25" s="135"/>
      <c r="G25" s="135"/>
      <c r="H25" s="135"/>
      <c r="I25" s="135"/>
    </row>
    <row r="26" spans="1:9" s="136" customFormat="1" x14ac:dyDescent="0.25">
      <c r="A26" s="135"/>
      <c r="B26" s="135"/>
      <c r="C26" s="135"/>
      <c r="D26" s="135"/>
      <c r="E26" s="135"/>
      <c r="F26" s="135"/>
      <c r="G26" s="135"/>
      <c r="H26" s="135"/>
      <c r="I26" s="135"/>
    </row>
    <row r="27" spans="1:9" s="136" customFormat="1" x14ac:dyDescent="0.25">
      <c r="A27" s="135"/>
      <c r="B27" s="135"/>
      <c r="C27" s="135"/>
      <c r="D27" s="135"/>
      <c r="E27" s="135"/>
      <c r="F27" s="135"/>
      <c r="G27" s="135"/>
      <c r="H27" s="135"/>
      <c r="I27" s="135"/>
    </row>
    <row r="28" spans="1:9" s="136" customFormat="1" x14ac:dyDescent="0.25">
      <c r="A28" s="135"/>
      <c r="B28" s="135"/>
      <c r="C28" s="135"/>
      <c r="D28" s="135"/>
      <c r="E28" s="135"/>
      <c r="F28" s="135"/>
      <c r="G28" s="135"/>
      <c r="H28" s="135"/>
      <c r="I28" s="135"/>
    </row>
    <row r="29" spans="1:9" s="136" customFormat="1" x14ac:dyDescent="0.25">
      <c r="A29" s="135"/>
      <c r="B29" s="135"/>
      <c r="C29" s="135"/>
      <c r="D29" s="135"/>
      <c r="E29" s="135"/>
      <c r="F29" s="135"/>
      <c r="G29" s="135"/>
      <c r="H29" s="135"/>
      <c r="I29" s="135"/>
    </row>
    <row r="30" spans="1:9" s="136" customFormat="1" x14ac:dyDescent="0.25">
      <c r="A30" s="135"/>
      <c r="B30" s="135"/>
      <c r="C30" s="135"/>
      <c r="D30" s="135"/>
      <c r="E30" s="135"/>
      <c r="F30" s="135"/>
      <c r="G30" s="135"/>
      <c r="H30" s="135"/>
      <c r="I30" s="135"/>
    </row>
    <row r="31" spans="1:9" s="136" customFormat="1" x14ac:dyDescent="0.25">
      <c r="A31" s="135"/>
      <c r="B31" s="135"/>
      <c r="C31" s="135"/>
      <c r="D31" s="135"/>
      <c r="E31" s="135"/>
      <c r="F31" s="135"/>
      <c r="G31" s="135"/>
      <c r="H31" s="135"/>
      <c r="I31" s="135"/>
    </row>
    <row r="32" spans="1:9" s="136" customFormat="1" x14ac:dyDescent="0.25">
      <c r="A32" s="135"/>
      <c r="B32" s="135"/>
      <c r="C32" s="135"/>
      <c r="D32" s="135"/>
      <c r="E32" s="135"/>
      <c r="F32" s="135"/>
      <c r="G32" s="135"/>
      <c r="H32" s="135"/>
      <c r="I32" s="135"/>
    </row>
    <row r="33" spans="1:9" s="136" customFormat="1" x14ac:dyDescent="0.25">
      <c r="A33" s="135"/>
      <c r="B33" s="135"/>
      <c r="C33" s="135"/>
      <c r="D33" s="135"/>
      <c r="E33" s="135"/>
      <c r="F33" s="135"/>
      <c r="G33" s="135"/>
      <c r="H33" s="135"/>
      <c r="I33" s="135"/>
    </row>
    <row r="34" spans="1:9" s="136" customFormat="1" x14ac:dyDescent="0.25">
      <c r="A34" s="135"/>
      <c r="B34" s="135"/>
      <c r="C34" s="135"/>
      <c r="D34" s="135"/>
      <c r="E34" s="135"/>
      <c r="F34" s="135"/>
      <c r="G34" s="135"/>
      <c r="H34" s="135"/>
      <c r="I34" s="135"/>
    </row>
    <row r="35" spans="1:9" s="136" customFormat="1" x14ac:dyDescent="0.25">
      <c r="A35" s="135"/>
      <c r="B35" s="135"/>
      <c r="C35" s="135"/>
      <c r="D35" s="135"/>
      <c r="E35" s="135"/>
      <c r="F35" s="135"/>
      <c r="G35" s="135"/>
      <c r="H35" s="135"/>
      <c r="I35" s="135"/>
    </row>
    <row r="36" spans="1:9" s="136" customFormat="1" x14ac:dyDescent="0.25">
      <c r="A36" s="135"/>
      <c r="B36" s="135"/>
      <c r="C36" s="135"/>
      <c r="D36" s="135"/>
      <c r="E36" s="135"/>
      <c r="F36" s="135"/>
      <c r="G36" s="135"/>
      <c r="H36" s="135"/>
      <c r="I36" s="135"/>
    </row>
    <row r="37" spans="1:9" s="136" customFormat="1" x14ac:dyDescent="0.25">
      <c r="A37" s="135"/>
      <c r="B37" s="135"/>
      <c r="C37" s="135"/>
      <c r="D37" s="135"/>
      <c r="E37" s="135"/>
      <c r="F37" s="135"/>
      <c r="G37" s="135"/>
      <c r="H37" s="135"/>
      <c r="I37" s="135"/>
    </row>
    <row r="38" spans="1:9" s="136" customFormat="1" x14ac:dyDescent="0.25">
      <c r="A38" s="135"/>
      <c r="B38" s="135"/>
      <c r="C38" s="135"/>
      <c r="D38" s="135"/>
      <c r="E38" s="135"/>
      <c r="F38" s="135"/>
      <c r="G38" s="135"/>
      <c r="H38" s="135"/>
      <c r="I38" s="135"/>
    </row>
    <row r="39" spans="1:9" s="136" customFormat="1" x14ac:dyDescent="0.25">
      <c r="A39" s="135"/>
      <c r="B39" s="135"/>
      <c r="C39" s="135"/>
      <c r="D39" s="135"/>
      <c r="E39" s="135"/>
      <c r="F39" s="135"/>
      <c r="G39" s="135"/>
      <c r="H39" s="135"/>
      <c r="I39" s="135"/>
    </row>
    <row r="40" spans="1:9" s="136" customFormat="1" x14ac:dyDescent="0.25">
      <c r="A40" s="135"/>
      <c r="B40" s="135"/>
      <c r="C40" s="135"/>
      <c r="D40" s="135"/>
      <c r="E40" s="135"/>
      <c r="F40" s="135"/>
      <c r="G40" s="135"/>
      <c r="H40" s="135"/>
      <c r="I40" s="135"/>
    </row>
    <row r="41" spans="1:9" s="136" customFormat="1" x14ac:dyDescent="0.25">
      <c r="A41" s="135"/>
      <c r="B41" s="135"/>
      <c r="C41" s="135"/>
      <c r="D41" s="135"/>
      <c r="E41" s="135"/>
      <c r="F41" s="135"/>
      <c r="G41" s="135"/>
      <c r="H41" s="135"/>
      <c r="I41" s="135"/>
    </row>
    <row r="42" spans="1:9" s="136" customFormat="1" x14ac:dyDescent="0.25">
      <c r="A42" s="135"/>
      <c r="B42" s="135"/>
      <c r="C42" s="135"/>
      <c r="D42" s="135"/>
      <c r="E42" s="135"/>
      <c r="F42" s="135"/>
      <c r="G42" s="135"/>
      <c r="H42" s="135"/>
      <c r="I42" s="135"/>
    </row>
    <row r="43" spans="1:9" s="136" customFormat="1" x14ac:dyDescent="0.25">
      <c r="A43" s="135"/>
      <c r="B43" s="135"/>
      <c r="C43" s="135"/>
      <c r="D43" s="135"/>
      <c r="E43" s="135"/>
      <c r="F43" s="135"/>
      <c r="G43" s="135"/>
      <c r="H43" s="135"/>
      <c r="I43" s="135"/>
    </row>
    <row r="44" spans="1:9" s="136" customFormat="1" x14ac:dyDescent="0.25">
      <c r="A44" s="135"/>
      <c r="B44" s="135"/>
      <c r="C44" s="135"/>
      <c r="D44" s="135"/>
      <c r="E44" s="135"/>
      <c r="F44" s="135"/>
      <c r="G44" s="135"/>
      <c r="H44" s="135"/>
      <c r="I44" s="135"/>
    </row>
    <row r="45" spans="1:9" s="136" customFormat="1" x14ac:dyDescent="0.25">
      <c r="A45" s="135"/>
      <c r="B45" s="135"/>
      <c r="C45" s="135"/>
      <c r="D45" s="135"/>
      <c r="E45" s="135"/>
      <c r="F45" s="135"/>
      <c r="G45" s="135"/>
      <c r="H45" s="135"/>
      <c r="I45" s="135"/>
    </row>
  </sheetData>
  <mergeCells count="1">
    <mergeCell ref="B3:F3"/>
  </mergeCells>
  <pageMargins left="0.7" right="0.7" top="0.75" bottom="0.75" header="0.3" footer="0.3"/>
  <ignoredErrors>
    <ignoredError sqref="E9:G9 F5:F8" unlockedFormula="1"/>
  </ignoredError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3">
    <pageSetUpPr fitToPage="1"/>
  </sheetPr>
  <dimension ref="A1:G20"/>
  <sheetViews>
    <sheetView workbookViewId="0">
      <selection activeCell="D6" sqref="D6"/>
    </sheetView>
  </sheetViews>
  <sheetFormatPr baseColWidth="10" defaultColWidth="11.42578125" defaultRowHeight="15.75" x14ac:dyDescent="0.25"/>
  <cols>
    <col min="1" max="1" width="5" style="48" customWidth="1"/>
    <col min="2" max="2" width="28.85546875" style="48" customWidth="1"/>
    <col min="3" max="3" width="24.7109375" style="48" customWidth="1"/>
    <col min="4" max="4" width="30.28515625" style="48" customWidth="1"/>
    <col min="5" max="5" width="25.28515625" style="48" customWidth="1"/>
    <col min="6" max="6" width="22.5703125" style="48" customWidth="1"/>
    <col min="7" max="7" width="20.5703125" style="48" customWidth="1"/>
    <col min="8" max="16384" width="11.42578125" style="46"/>
  </cols>
  <sheetData>
    <row r="1" spans="2:7" ht="21" customHeight="1" x14ac:dyDescent="0.25">
      <c r="B1" s="135"/>
      <c r="C1" s="135"/>
      <c r="D1" s="135"/>
      <c r="E1" s="135"/>
      <c r="F1" s="135"/>
      <c r="G1" s="135"/>
    </row>
    <row r="2" spans="2:7" ht="18" x14ac:dyDescent="0.25">
      <c r="B2" s="379" t="s">
        <v>187</v>
      </c>
      <c r="C2" s="379"/>
      <c r="D2" s="379"/>
      <c r="E2" s="379"/>
      <c r="F2" s="379"/>
      <c r="G2" s="379"/>
    </row>
    <row r="3" spans="2:7" ht="18" x14ac:dyDescent="0.25">
      <c r="B3" s="380" t="s">
        <v>188</v>
      </c>
      <c r="C3" s="381"/>
      <c r="D3" s="381"/>
      <c r="E3" s="382"/>
      <c r="F3" s="383" t="s">
        <v>1229</v>
      </c>
      <c r="G3" s="384"/>
    </row>
    <row r="4" spans="2:7" x14ac:dyDescent="0.25">
      <c r="B4" s="233" t="s">
        <v>189</v>
      </c>
      <c r="C4" s="234" t="s">
        <v>190</v>
      </c>
      <c r="D4" s="234" t="s">
        <v>191</v>
      </c>
      <c r="E4" s="234" t="s">
        <v>192</v>
      </c>
      <c r="F4" s="235" t="s">
        <v>193</v>
      </c>
      <c r="G4" s="236" t="s">
        <v>194</v>
      </c>
    </row>
    <row r="5" spans="2:7" x14ac:dyDescent="0.25">
      <c r="B5" s="202" t="s">
        <v>195</v>
      </c>
      <c r="C5" s="237"/>
      <c r="D5" s="237"/>
      <c r="E5" s="238"/>
      <c r="F5" s="239"/>
      <c r="G5" s="240">
        <f>SUM(C5:F5)</f>
        <v>0</v>
      </c>
    </row>
    <row r="6" spans="2:7" x14ac:dyDescent="0.25">
      <c r="B6" s="202" t="s">
        <v>196</v>
      </c>
      <c r="C6" s="237"/>
      <c r="D6" s="237"/>
      <c r="E6" s="238"/>
      <c r="F6" s="239"/>
      <c r="G6" s="240">
        <f t="shared" ref="G6:G19" si="0">SUM(C6:F6)</f>
        <v>0</v>
      </c>
    </row>
    <row r="7" spans="2:7" x14ac:dyDescent="0.25">
      <c r="B7" s="202" t="s">
        <v>197</v>
      </c>
      <c r="C7" s="237"/>
      <c r="D7" s="237"/>
      <c r="E7" s="238"/>
      <c r="F7" s="239"/>
      <c r="G7" s="240">
        <f t="shared" si="0"/>
        <v>0</v>
      </c>
    </row>
    <row r="8" spans="2:7" x14ac:dyDescent="0.25">
      <c r="B8" s="202" t="s">
        <v>198</v>
      </c>
      <c r="C8" s="237"/>
      <c r="D8" s="237"/>
      <c r="E8" s="241"/>
      <c r="F8" s="242"/>
      <c r="G8" s="240">
        <f t="shared" si="0"/>
        <v>0</v>
      </c>
    </row>
    <row r="9" spans="2:7" x14ac:dyDescent="0.25">
      <c r="B9" s="202" t="s">
        <v>199</v>
      </c>
      <c r="C9" s="237"/>
      <c r="D9" s="237"/>
      <c r="E9" s="241"/>
      <c r="F9" s="242"/>
      <c r="G9" s="240">
        <f t="shared" si="0"/>
        <v>0</v>
      </c>
    </row>
    <row r="10" spans="2:7" x14ac:dyDescent="0.25">
      <c r="B10" s="202" t="s">
        <v>200</v>
      </c>
      <c r="C10" s="237"/>
      <c r="D10" s="237"/>
      <c r="E10" s="241"/>
      <c r="F10" s="242"/>
      <c r="G10" s="240">
        <f t="shared" si="0"/>
        <v>0</v>
      </c>
    </row>
    <row r="11" spans="2:7" x14ac:dyDescent="0.25">
      <c r="B11" s="202" t="s">
        <v>201</v>
      </c>
      <c r="C11" s="237"/>
      <c r="D11" s="237"/>
      <c r="E11" s="241"/>
      <c r="F11" s="242"/>
      <c r="G11" s="240">
        <f t="shared" si="0"/>
        <v>0</v>
      </c>
    </row>
    <row r="12" spans="2:7" x14ac:dyDescent="0.25">
      <c r="B12" s="202" t="s">
        <v>202</v>
      </c>
      <c r="C12" s="237"/>
      <c r="D12" s="237"/>
      <c r="E12" s="241"/>
      <c r="F12" s="242"/>
      <c r="G12" s="240">
        <f t="shared" si="0"/>
        <v>0</v>
      </c>
    </row>
    <row r="13" spans="2:7" x14ac:dyDescent="0.25">
      <c r="B13" s="243" t="s">
        <v>203</v>
      </c>
      <c r="C13" s="237"/>
      <c r="D13" s="237"/>
      <c r="E13" s="241"/>
      <c r="F13" s="242"/>
      <c r="G13" s="240">
        <f t="shared" si="0"/>
        <v>0</v>
      </c>
    </row>
    <row r="14" spans="2:7" x14ac:dyDescent="0.25">
      <c r="B14" s="243" t="s">
        <v>204</v>
      </c>
      <c r="C14" s="237"/>
      <c r="D14" s="237"/>
      <c r="E14" s="241"/>
      <c r="F14" s="242"/>
      <c r="G14" s="240">
        <f t="shared" si="0"/>
        <v>0</v>
      </c>
    </row>
    <row r="15" spans="2:7" x14ac:dyDescent="0.25">
      <c r="B15" s="243" t="s">
        <v>205</v>
      </c>
      <c r="C15" s="237"/>
      <c r="D15" s="237"/>
      <c r="E15" s="244"/>
      <c r="F15" s="245"/>
      <c r="G15" s="240">
        <f t="shared" si="0"/>
        <v>0</v>
      </c>
    </row>
    <row r="16" spans="2:7" x14ac:dyDescent="0.25">
      <c r="B16" s="243" t="s">
        <v>206</v>
      </c>
      <c r="C16" s="237"/>
      <c r="D16" s="237"/>
      <c r="E16" s="241"/>
      <c r="F16" s="242"/>
      <c r="G16" s="240">
        <f t="shared" si="0"/>
        <v>0</v>
      </c>
    </row>
    <row r="17" spans="2:7" x14ac:dyDescent="0.25">
      <c r="B17" s="243" t="s">
        <v>207</v>
      </c>
      <c r="C17" s="237"/>
      <c r="D17" s="237"/>
      <c r="E17" s="241"/>
      <c r="F17" s="242"/>
      <c r="G17" s="240">
        <f t="shared" si="0"/>
        <v>0</v>
      </c>
    </row>
    <row r="18" spans="2:7" x14ac:dyDescent="0.25">
      <c r="B18" s="243" t="s">
        <v>208</v>
      </c>
      <c r="C18" s="237"/>
      <c r="D18" s="237"/>
      <c r="E18" s="244"/>
      <c r="F18" s="245"/>
      <c r="G18" s="240">
        <f t="shared" si="0"/>
        <v>0</v>
      </c>
    </row>
    <row r="19" spans="2:7" x14ac:dyDescent="0.25">
      <c r="B19" s="243" t="s">
        <v>209</v>
      </c>
      <c r="C19" s="237"/>
      <c r="D19" s="237"/>
      <c r="E19" s="244"/>
      <c r="F19" s="245"/>
      <c r="G19" s="240">
        <f t="shared" si="0"/>
        <v>0</v>
      </c>
    </row>
    <row r="20" spans="2:7" x14ac:dyDescent="0.25">
      <c r="B20" s="246" t="s">
        <v>55</v>
      </c>
      <c r="C20" s="247">
        <f>SUM(C5:C19)</f>
        <v>0</v>
      </c>
      <c r="D20" s="247">
        <f t="shared" ref="D20:F20" si="1">SUM(D5:D19)</f>
        <v>0</v>
      </c>
      <c r="E20" s="247">
        <f t="shared" si="1"/>
        <v>0</v>
      </c>
      <c r="F20" s="247">
        <f t="shared" si="1"/>
        <v>0</v>
      </c>
      <c r="G20" s="248">
        <f>SUM(G5:G19)</f>
        <v>0</v>
      </c>
    </row>
  </sheetData>
  <protectedRanges>
    <protectedRange sqref="G5:G19 F28:F42" name="Rango1_1_4" securityDescriptor="O:WDG:WDD:(A;;CC;;;WD)"/>
    <protectedRange sqref="E5:F19 D28:E42" name="Rango1_2_4" securityDescriptor="O:WDG:WDD:(A;;CC;;;WD)"/>
    <protectedRange sqref="F51:F70 F80:F89" name="Rango1_1_5" securityDescriptor="O:WDG:WDD:(A;;CC;;;WD)"/>
  </protectedRanges>
  <mergeCells count="3">
    <mergeCell ref="B2:G2"/>
    <mergeCell ref="B3:E3"/>
    <mergeCell ref="F3:G3"/>
  </mergeCells>
  <pageMargins left="0.7" right="0.7" top="0.75" bottom="0.75" header="0.3" footer="0.3"/>
  <pageSetup paperSize="9" scale="83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4">
    <pageSetUpPr fitToPage="1"/>
  </sheetPr>
  <dimension ref="A1:H25"/>
  <sheetViews>
    <sheetView workbookViewId="0">
      <selection activeCell="D5" sqref="D5"/>
    </sheetView>
  </sheetViews>
  <sheetFormatPr baseColWidth="10" defaultColWidth="11.42578125" defaultRowHeight="15.75" x14ac:dyDescent="0.25"/>
  <cols>
    <col min="1" max="1" width="5" style="48" customWidth="1"/>
    <col min="2" max="2" width="28.85546875" style="48" customWidth="1"/>
    <col min="3" max="3" width="24.7109375" style="48" customWidth="1"/>
    <col min="4" max="4" width="30.28515625" style="48" customWidth="1"/>
    <col min="5" max="5" width="25.28515625" style="48" customWidth="1"/>
    <col min="6" max="6" width="22.5703125" style="48" customWidth="1"/>
    <col min="7" max="7" width="20.5703125" style="48" customWidth="1"/>
    <col min="8" max="8" width="12.5703125" style="46" bestFit="1" customWidth="1"/>
    <col min="9" max="16384" width="11.42578125" style="46"/>
  </cols>
  <sheetData>
    <row r="1" spans="2:8" ht="21" customHeight="1" x14ac:dyDescent="0.25">
      <c r="B1" s="135"/>
      <c r="C1" s="135"/>
      <c r="D1" s="135"/>
      <c r="E1" s="135"/>
      <c r="F1" s="135"/>
      <c r="G1" s="135"/>
    </row>
    <row r="2" spans="2:8" ht="18" x14ac:dyDescent="0.25">
      <c r="B2" s="379" t="s">
        <v>187</v>
      </c>
      <c r="C2" s="379"/>
      <c r="D2" s="379"/>
      <c r="E2" s="379"/>
      <c r="F2" s="379"/>
      <c r="G2" s="379"/>
    </row>
    <row r="3" spans="2:8" ht="18" x14ac:dyDescent="0.25">
      <c r="B3" s="380" t="s">
        <v>210</v>
      </c>
      <c r="C3" s="381"/>
      <c r="D3" s="381"/>
      <c r="E3" s="382"/>
      <c r="F3" s="383" t="s">
        <v>1229</v>
      </c>
      <c r="G3" s="384"/>
    </row>
    <row r="4" spans="2:8" x14ac:dyDescent="0.25">
      <c r="B4" s="233" t="s">
        <v>189</v>
      </c>
      <c r="C4" s="234" t="s">
        <v>190</v>
      </c>
      <c r="D4" s="234" t="s">
        <v>191</v>
      </c>
      <c r="E4" s="234" t="s">
        <v>192</v>
      </c>
      <c r="F4" s="235" t="s">
        <v>193</v>
      </c>
      <c r="G4" s="236" t="s">
        <v>194</v>
      </c>
    </row>
    <row r="5" spans="2:8" x14ac:dyDescent="0.25">
      <c r="B5" s="202" t="s">
        <v>195</v>
      </c>
      <c r="C5" s="102"/>
      <c r="D5" s="102"/>
      <c r="E5" s="238"/>
      <c r="F5" s="239"/>
      <c r="G5" s="240">
        <f>SUM(C5:F5)</f>
        <v>0</v>
      </c>
    </row>
    <row r="6" spans="2:8" x14ac:dyDescent="0.25">
      <c r="B6" s="202" t="s">
        <v>196</v>
      </c>
      <c r="C6" s="102"/>
      <c r="D6" s="102"/>
      <c r="E6" s="238"/>
      <c r="F6" s="239"/>
      <c r="G6" s="240">
        <f t="shared" ref="G6:G19" si="0">SUM(C6:F6)</f>
        <v>0</v>
      </c>
    </row>
    <row r="7" spans="2:8" x14ac:dyDescent="0.25">
      <c r="B7" s="202" t="s">
        <v>197</v>
      </c>
      <c r="C7" s="102"/>
      <c r="D7" s="102"/>
      <c r="E7" s="238"/>
      <c r="F7" s="239"/>
      <c r="G7" s="240">
        <f t="shared" si="0"/>
        <v>0</v>
      </c>
    </row>
    <row r="8" spans="2:8" x14ac:dyDescent="0.25">
      <c r="B8" s="202" t="s">
        <v>198</v>
      </c>
      <c r="C8" s="102"/>
      <c r="D8" s="102"/>
      <c r="E8" s="241"/>
      <c r="F8" s="242"/>
      <c r="G8" s="240">
        <f t="shared" si="0"/>
        <v>0</v>
      </c>
      <c r="H8" s="309"/>
    </row>
    <row r="9" spans="2:8" x14ac:dyDescent="0.25">
      <c r="B9" s="202" t="s">
        <v>199</v>
      </c>
      <c r="C9" s="102"/>
      <c r="D9" s="102"/>
      <c r="E9" s="241"/>
      <c r="F9" s="242"/>
      <c r="G9" s="240">
        <f t="shared" si="0"/>
        <v>0</v>
      </c>
    </row>
    <row r="10" spans="2:8" x14ac:dyDescent="0.25">
      <c r="B10" s="202" t="s">
        <v>200</v>
      </c>
      <c r="C10" s="102"/>
      <c r="D10" s="102"/>
      <c r="E10" s="241"/>
      <c r="F10" s="242"/>
      <c r="G10" s="240">
        <f t="shared" si="0"/>
        <v>0</v>
      </c>
    </row>
    <row r="11" spans="2:8" x14ac:dyDescent="0.25">
      <c r="B11" s="202" t="s">
        <v>201</v>
      </c>
      <c r="C11" s="102"/>
      <c r="D11" s="102"/>
      <c r="E11" s="241"/>
      <c r="F11" s="242"/>
      <c r="G11" s="240">
        <f t="shared" si="0"/>
        <v>0</v>
      </c>
    </row>
    <row r="12" spans="2:8" x14ac:dyDescent="0.25">
      <c r="B12" s="202" t="s">
        <v>211</v>
      </c>
      <c r="C12" s="102"/>
      <c r="D12" s="102"/>
      <c r="E12" s="241"/>
      <c r="F12" s="242"/>
      <c r="G12" s="240">
        <f t="shared" si="0"/>
        <v>0</v>
      </c>
    </row>
    <row r="13" spans="2:8" x14ac:dyDescent="0.25">
      <c r="B13" s="202" t="s">
        <v>202</v>
      </c>
      <c r="C13" s="102"/>
      <c r="D13" s="102"/>
      <c r="E13" s="241"/>
      <c r="F13" s="242"/>
      <c r="G13" s="240">
        <f t="shared" si="0"/>
        <v>0</v>
      </c>
    </row>
    <row r="14" spans="2:8" x14ac:dyDescent="0.25">
      <c r="B14" s="202" t="s">
        <v>212</v>
      </c>
      <c r="C14" s="102"/>
      <c r="D14" s="102"/>
      <c r="E14" s="241"/>
      <c r="F14" s="242"/>
      <c r="G14" s="240">
        <f t="shared" si="0"/>
        <v>0</v>
      </c>
    </row>
    <row r="15" spans="2:8" x14ac:dyDescent="0.25">
      <c r="B15" s="243" t="s">
        <v>205</v>
      </c>
      <c r="C15" s="237"/>
      <c r="D15" s="237"/>
      <c r="E15" s="244"/>
      <c r="F15" s="245"/>
      <c r="G15" s="240">
        <f t="shared" si="0"/>
        <v>0</v>
      </c>
    </row>
    <row r="16" spans="2:8" x14ac:dyDescent="0.25">
      <c r="B16" s="243" t="s">
        <v>206</v>
      </c>
      <c r="C16" s="237"/>
      <c r="D16" s="237"/>
      <c r="E16" s="241"/>
      <c r="F16" s="242"/>
      <c r="G16" s="240">
        <f t="shared" si="0"/>
        <v>0</v>
      </c>
    </row>
    <row r="17" spans="2:7" x14ac:dyDescent="0.25">
      <c r="B17" s="243" t="s">
        <v>207</v>
      </c>
      <c r="C17" s="237"/>
      <c r="D17" s="237"/>
      <c r="E17" s="241"/>
      <c r="F17" s="242"/>
      <c r="G17" s="240">
        <f t="shared" si="0"/>
        <v>0</v>
      </c>
    </row>
    <row r="18" spans="2:7" x14ac:dyDescent="0.25">
      <c r="B18" s="243" t="s">
        <v>208</v>
      </c>
      <c r="C18" s="237"/>
      <c r="D18" s="237"/>
      <c r="E18" s="244"/>
      <c r="F18" s="245"/>
      <c r="G18" s="240">
        <f t="shared" si="0"/>
        <v>0</v>
      </c>
    </row>
    <row r="19" spans="2:7" x14ac:dyDescent="0.25">
      <c r="B19" s="243" t="s">
        <v>209</v>
      </c>
      <c r="C19" s="237"/>
      <c r="D19" s="237"/>
      <c r="E19" s="244"/>
      <c r="F19" s="245"/>
      <c r="G19" s="240">
        <f t="shared" si="0"/>
        <v>0</v>
      </c>
    </row>
    <row r="20" spans="2:7" x14ac:dyDescent="0.25">
      <c r="B20" s="246" t="s">
        <v>55</v>
      </c>
      <c r="C20" s="247">
        <f>SUM(C5:C19)</f>
        <v>0</v>
      </c>
      <c r="D20" s="247">
        <f t="shared" ref="D20:F20" si="1">SUM(D5:D19)</f>
        <v>0</v>
      </c>
      <c r="E20" s="247">
        <f t="shared" si="1"/>
        <v>0</v>
      </c>
      <c r="F20" s="247">
        <f t="shared" si="1"/>
        <v>0</v>
      </c>
      <c r="G20" s="248">
        <f>SUM(G5:G19)</f>
        <v>0</v>
      </c>
    </row>
    <row r="21" spans="2:7" ht="16.5" thickBot="1" x14ac:dyDescent="0.3">
      <c r="B21" s="135"/>
      <c r="C21" s="135"/>
      <c r="D21" s="135"/>
      <c r="E21" s="135"/>
      <c r="F21" s="135"/>
      <c r="G21" s="135"/>
    </row>
    <row r="22" spans="2:7" ht="17.25" thickTop="1" thickBot="1" x14ac:dyDescent="0.3">
      <c r="B22" s="61" t="s">
        <v>213</v>
      </c>
      <c r="C22" s="203">
        <v>6572.46</v>
      </c>
      <c r="D22" s="135"/>
      <c r="E22" s="135"/>
      <c r="F22" s="135"/>
      <c r="G22" s="46"/>
    </row>
    <row r="23" spans="2:7" ht="16.5" thickTop="1" x14ac:dyDescent="0.25">
      <c r="B23" s="135"/>
      <c r="C23" s="135"/>
      <c r="D23" s="135"/>
      <c r="E23" s="135"/>
      <c r="F23" s="135"/>
      <c r="G23" s="135"/>
    </row>
    <row r="24" spans="2:7" x14ac:dyDescent="0.25">
      <c r="B24" s="135"/>
      <c r="C24" s="135"/>
      <c r="D24" s="305"/>
      <c r="E24" s="135"/>
      <c r="F24" s="135"/>
      <c r="G24" s="135"/>
    </row>
    <row r="25" spans="2:7" x14ac:dyDescent="0.25">
      <c r="B25" s="135"/>
      <c r="C25" s="135"/>
      <c r="D25" s="135"/>
      <c r="E25" s="135"/>
      <c r="F25" s="135"/>
      <c r="G25" s="46"/>
    </row>
  </sheetData>
  <protectedRanges>
    <protectedRange sqref="G5:G19 F29:F43" name="Rango1_1_4" securityDescriptor="O:WDG:WDD:(A;;CC;;;WD)"/>
    <protectedRange sqref="E5:F19 D29:E43" name="Rango1_2_4" securityDescriptor="O:WDG:WDD:(A;;CC;;;WD)"/>
    <protectedRange sqref="F52:F71 F81:F90" name="Rango1_1_5" securityDescriptor="O:WDG:WDD:(A;;CC;;;WD)"/>
  </protectedRanges>
  <mergeCells count="3">
    <mergeCell ref="B2:G2"/>
    <mergeCell ref="B3:E3"/>
    <mergeCell ref="F3:G3"/>
  </mergeCells>
  <pageMargins left="0.7" right="0.7" top="0.75" bottom="0.75" header="0.3" footer="0.3"/>
  <pageSetup paperSize="9" scale="85" fitToHeight="0" orientation="landscape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5"/>
  <dimension ref="A1:BL20"/>
  <sheetViews>
    <sheetView workbookViewId="0"/>
  </sheetViews>
  <sheetFormatPr baseColWidth="10" defaultColWidth="11.42578125" defaultRowHeight="15.75" x14ac:dyDescent="0.25"/>
  <cols>
    <col min="1" max="1" width="5" style="48" customWidth="1"/>
    <col min="2" max="2" width="28.85546875" style="48" customWidth="1"/>
    <col min="3" max="3" width="24.7109375" style="48" customWidth="1"/>
    <col min="4" max="4" width="30.28515625" style="48" customWidth="1"/>
    <col min="5" max="5" width="25.28515625" style="48" customWidth="1"/>
    <col min="6" max="6" width="22.5703125" style="48" customWidth="1"/>
    <col min="7" max="64" width="11.42578125" style="45"/>
    <col min="65" max="16384" width="11.42578125" style="46"/>
  </cols>
  <sheetData>
    <row r="1" spans="1:7" ht="21" customHeight="1" x14ac:dyDescent="0.25">
      <c r="A1" s="135"/>
      <c r="B1" s="135"/>
      <c r="C1" s="135"/>
      <c r="D1" s="135"/>
      <c r="E1" s="135"/>
      <c r="F1" s="135"/>
      <c r="G1" s="136"/>
    </row>
    <row r="2" spans="1:7" s="45" customFormat="1" ht="18" x14ac:dyDescent="0.25">
      <c r="A2" s="135"/>
      <c r="B2" s="387" t="s">
        <v>187</v>
      </c>
      <c r="C2" s="387"/>
      <c r="D2" s="387"/>
      <c r="E2" s="387"/>
      <c r="F2" s="387"/>
      <c r="G2" s="249"/>
    </row>
    <row r="3" spans="1:7" s="45" customFormat="1" ht="18" x14ac:dyDescent="0.25">
      <c r="A3" s="135"/>
      <c r="B3" s="385" t="s">
        <v>214</v>
      </c>
      <c r="C3" s="386"/>
      <c r="D3" s="381"/>
      <c r="E3" s="383" t="s">
        <v>215</v>
      </c>
      <c r="F3" s="384"/>
      <c r="G3" s="136"/>
    </row>
    <row r="4" spans="1:7" s="45" customFormat="1" x14ac:dyDescent="0.25">
      <c r="A4" s="135"/>
      <c r="B4" s="233" t="s">
        <v>216</v>
      </c>
      <c r="C4" s="234" t="s">
        <v>191</v>
      </c>
      <c r="D4" s="234" t="s">
        <v>192</v>
      </c>
      <c r="E4" s="235" t="s">
        <v>193</v>
      </c>
      <c r="F4" s="236" t="s">
        <v>194</v>
      </c>
      <c r="G4" s="136"/>
    </row>
    <row r="5" spans="1:7" s="45" customFormat="1" x14ac:dyDescent="0.25">
      <c r="A5" s="135"/>
      <c r="B5" s="243" t="s">
        <v>217</v>
      </c>
      <c r="C5" s="237"/>
      <c r="D5" s="238"/>
      <c r="E5" s="239"/>
      <c r="F5" s="240">
        <f t="shared" ref="F5:F19" si="0">SUM(C5:E5)</f>
        <v>0</v>
      </c>
      <c r="G5" s="136"/>
    </row>
    <row r="6" spans="1:7" s="45" customFormat="1" x14ac:dyDescent="0.25">
      <c r="A6" s="135"/>
      <c r="B6" s="243" t="s">
        <v>218</v>
      </c>
      <c r="C6" s="237"/>
      <c r="D6" s="238"/>
      <c r="E6" s="239"/>
      <c r="F6" s="240">
        <f t="shared" si="0"/>
        <v>0</v>
      </c>
      <c r="G6" s="136"/>
    </row>
    <row r="7" spans="1:7" s="45" customFormat="1" x14ac:dyDescent="0.25">
      <c r="A7" s="135"/>
      <c r="B7" s="243" t="s">
        <v>219</v>
      </c>
      <c r="C7" s="237"/>
      <c r="D7" s="238"/>
      <c r="E7" s="239"/>
      <c r="F7" s="240">
        <f t="shared" si="0"/>
        <v>0</v>
      </c>
      <c r="G7" s="136"/>
    </row>
    <row r="8" spans="1:7" s="45" customFormat="1" x14ac:dyDescent="0.25">
      <c r="A8" s="135"/>
      <c r="B8" s="243" t="s">
        <v>220</v>
      </c>
      <c r="C8" s="237"/>
      <c r="D8" s="241"/>
      <c r="E8" s="242"/>
      <c r="F8" s="240">
        <f t="shared" si="0"/>
        <v>0</v>
      </c>
      <c r="G8" s="136"/>
    </row>
    <row r="9" spans="1:7" s="45" customFormat="1" x14ac:dyDescent="0.25">
      <c r="A9" s="135"/>
      <c r="B9" s="243" t="s">
        <v>221</v>
      </c>
      <c r="C9" s="237"/>
      <c r="D9" s="241"/>
      <c r="E9" s="242"/>
      <c r="F9" s="240">
        <f t="shared" si="0"/>
        <v>0</v>
      </c>
      <c r="G9" s="136"/>
    </row>
    <row r="10" spans="1:7" s="45" customFormat="1" x14ac:dyDescent="0.25">
      <c r="A10" s="135"/>
      <c r="B10" s="243" t="s">
        <v>222</v>
      </c>
      <c r="C10" s="237"/>
      <c r="D10" s="241"/>
      <c r="E10" s="242"/>
      <c r="F10" s="240">
        <f t="shared" si="0"/>
        <v>0</v>
      </c>
      <c r="G10" s="136"/>
    </row>
    <row r="11" spans="1:7" s="45" customFormat="1" x14ac:dyDescent="0.25">
      <c r="A11" s="135"/>
      <c r="B11" s="243" t="s">
        <v>223</v>
      </c>
      <c r="C11" s="237"/>
      <c r="D11" s="241"/>
      <c r="E11" s="242"/>
      <c r="F11" s="240">
        <f t="shared" si="0"/>
        <v>0</v>
      </c>
      <c r="G11" s="136"/>
    </row>
    <row r="12" spans="1:7" s="45" customFormat="1" x14ac:dyDescent="0.25">
      <c r="A12" s="135"/>
      <c r="B12" s="243" t="s">
        <v>224</v>
      </c>
      <c r="C12" s="237"/>
      <c r="D12" s="241"/>
      <c r="E12" s="242"/>
      <c r="F12" s="240">
        <f t="shared" si="0"/>
        <v>0</v>
      </c>
      <c r="G12" s="136"/>
    </row>
    <row r="13" spans="1:7" s="45" customFormat="1" x14ac:dyDescent="0.25">
      <c r="A13" s="135"/>
      <c r="B13" s="243" t="s">
        <v>225</v>
      </c>
      <c r="C13" s="237"/>
      <c r="D13" s="241"/>
      <c r="E13" s="242"/>
      <c r="F13" s="240">
        <f t="shared" si="0"/>
        <v>0</v>
      </c>
      <c r="G13" s="136"/>
    </row>
    <row r="14" spans="1:7" s="45" customFormat="1" x14ac:dyDescent="0.25">
      <c r="A14" s="135"/>
      <c r="B14" s="243" t="s">
        <v>226</v>
      </c>
      <c r="C14" s="237"/>
      <c r="D14" s="241"/>
      <c r="E14" s="242"/>
      <c r="F14" s="240">
        <f t="shared" si="0"/>
        <v>0</v>
      </c>
      <c r="G14" s="136"/>
    </row>
    <row r="15" spans="1:7" s="45" customFormat="1" x14ac:dyDescent="0.25">
      <c r="A15" s="135"/>
      <c r="B15" s="243" t="s">
        <v>227</v>
      </c>
      <c r="C15" s="237"/>
      <c r="D15" s="244"/>
      <c r="E15" s="245"/>
      <c r="F15" s="240">
        <f t="shared" si="0"/>
        <v>0</v>
      </c>
      <c r="G15" s="136"/>
    </row>
    <row r="16" spans="1:7" s="45" customFormat="1" x14ac:dyDescent="0.25">
      <c r="A16" s="135"/>
      <c r="B16" s="243" t="s">
        <v>228</v>
      </c>
      <c r="C16" s="237"/>
      <c r="D16" s="241"/>
      <c r="E16" s="242"/>
      <c r="F16" s="240">
        <f t="shared" si="0"/>
        <v>0</v>
      </c>
      <c r="G16" s="136"/>
    </row>
    <row r="17" spans="1:6" s="45" customFormat="1" x14ac:dyDescent="0.25">
      <c r="A17" s="135"/>
      <c r="B17" s="243" t="s">
        <v>229</v>
      </c>
      <c r="C17" s="237"/>
      <c r="D17" s="241"/>
      <c r="E17" s="242"/>
      <c r="F17" s="240">
        <f t="shared" si="0"/>
        <v>0</v>
      </c>
    </row>
    <row r="18" spans="1:6" s="45" customFormat="1" x14ac:dyDescent="0.25">
      <c r="A18" s="135"/>
      <c r="B18" s="243" t="s">
        <v>230</v>
      </c>
      <c r="C18" s="237"/>
      <c r="D18" s="244"/>
      <c r="E18" s="245"/>
      <c r="F18" s="240">
        <f t="shared" si="0"/>
        <v>0</v>
      </c>
    </row>
    <row r="19" spans="1:6" s="45" customFormat="1" x14ac:dyDescent="0.25">
      <c r="A19" s="135"/>
      <c r="B19" s="243" t="s">
        <v>231</v>
      </c>
      <c r="C19" s="237"/>
      <c r="D19" s="244"/>
      <c r="E19" s="245"/>
      <c r="F19" s="240">
        <f t="shared" si="0"/>
        <v>0</v>
      </c>
    </row>
    <row r="20" spans="1:6" s="45" customFormat="1" x14ac:dyDescent="0.25">
      <c r="A20" s="135"/>
      <c r="B20" s="246" t="s">
        <v>55</v>
      </c>
      <c r="C20" s="247">
        <f>SUM(C5:C19)</f>
        <v>0</v>
      </c>
      <c r="D20" s="247">
        <f t="shared" ref="D20:E20" si="1">SUM(D5:D19)</f>
        <v>0</v>
      </c>
      <c r="E20" s="247">
        <f t="shared" si="1"/>
        <v>0</v>
      </c>
      <c r="F20" s="248">
        <f>SUM(F5:F19)</f>
        <v>0</v>
      </c>
    </row>
  </sheetData>
  <protectedRanges>
    <protectedRange sqref="F5:F19" name="Rango1_1_4" securityDescriptor="O:WDG:WDD:(A;;CC;;;WD)"/>
    <protectedRange sqref="D5:E19" name="Rango1_2_4" securityDescriptor="O:WDG:WDD:(A;;CC;;;WD)"/>
    <protectedRange sqref="F28:F47 F57:F66" name="Rango1_1_5" securityDescriptor="O:WDG:WDD:(A;;CC;;;WD)"/>
  </protectedRanges>
  <mergeCells count="3">
    <mergeCell ref="E3:F3"/>
    <mergeCell ref="B3:D3"/>
    <mergeCell ref="B2:F2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6"/>
  <dimension ref="A1:F23"/>
  <sheetViews>
    <sheetView workbookViewId="0"/>
  </sheetViews>
  <sheetFormatPr baseColWidth="10" defaultColWidth="11.42578125" defaultRowHeight="15.75" x14ac:dyDescent="0.25"/>
  <cols>
    <col min="1" max="1" width="5" style="48" customWidth="1"/>
    <col min="2" max="2" width="34.7109375" style="48" customWidth="1"/>
    <col min="3" max="3" width="24.7109375" style="48" customWidth="1"/>
    <col min="4" max="4" width="30.28515625" style="48" customWidth="1"/>
    <col min="5" max="5" width="25.28515625" style="48" customWidth="1"/>
    <col min="6" max="6" width="22.5703125" style="48" customWidth="1"/>
    <col min="7" max="16384" width="11.42578125" style="46"/>
  </cols>
  <sheetData>
    <row r="1" spans="1:6" ht="21" customHeight="1" x14ac:dyDescent="0.25">
      <c r="A1" s="135"/>
      <c r="B1" s="135"/>
      <c r="C1" s="135"/>
      <c r="D1" s="135"/>
      <c r="E1" s="135"/>
      <c r="F1" s="135"/>
    </row>
    <row r="2" spans="1:6" s="45" customFormat="1" ht="18" x14ac:dyDescent="0.25">
      <c r="A2" s="135"/>
      <c r="B2" s="387" t="s">
        <v>187</v>
      </c>
      <c r="C2" s="387"/>
      <c r="D2" s="387"/>
      <c r="E2" s="387"/>
      <c r="F2" s="387"/>
    </row>
    <row r="3" spans="1:6" s="45" customFormat="1" ht="18" x14ac:dyDescent="0.25">
      <c r="A3" s="135"/>
      <c r="B3" s="385" t="s">
        <v>232</v>
      </c>
      <c r="C3" s="386"/>
      <c r="D3" s="381"/>
      <c r="E3" s="383" t="s">
        <v>215</v>
      </c>
      <c r="F3" s="384"/>
    </row>
    <row r="4" spans="1:6" s="45" customFormat="1" x14ac:dyDescent="0.25">
      <c r="A4" s="135"/>
      <c r="B4" s="233" t="s">
        <v>189</v>
      </c>
      <c r="C4" s="234" t="s">
        <v>191</v>
      </c>
      <c r="D4" s="234" t="s">
        <v>192</v>
      </c>
      <c r="E4" s="235" t="s">
        <v>193</v>
      </c>
      <c r="F4" s="236" t="s">
        <v>194</v>
      </c>
    </row>
    <row r="5" spans="1:6" s="45" customFormat="1" x14ac:dyDescent="0.25">
      <c r="A5" s="135"/>
      <c r="B5" s="243" t="s">
        <v>217</v>
      </c>
      <c r="C5" s="237"/>
      <c r="D5" s="238"/>
      <c r="E5" s="239"/>
      <c r="F5" s="240">
        <f t="shared" ref="F5:F19" si="0">SUM(C5:E5)</f>
        <v>0</v>
      </c>
    </row>
    <row r="6" spans="1:6" s="45" customFormat="1" x14ac:dyDescent="0.25">
      <c r="A6" s="135"/>
      <c r="B6" s="243" t="s">
        <v>218</v>
      </c>
      <c r="C6" s="237"/>
      <c r="D6" s="238"/>
      <c r="E6" s="239"/>
      <c r="F6" s="240">
        <f t="shared" si="0"/>
        <v>0</v>
      </c>
    </row>
    <row r="7" spans="1:6" s="45" customFormat="1" x14ac:dyDescent="0.25">
      <c r="A7" s="135"/>
      <c r="B7" s="243" t="s">
        <v>219</v>
      </c>
      <c r="C7" s="237"/>
      <c r="D7" s="238"/>
      <c r="E7" s="239"/>
      <c r="F7" s="240">
        <f t="shared" si="0"/>
        <v>0</v>
      </c>
    </row>
    <row r="8" spans="1:6" s="45" customFormat="1" x14ac:dyDescent="0.25">
      <c r="A8" s="135"/>
      <c r="B8" s="243" t="s">
        <v>220</v>
      </c>
      <c r="C8" s="237"/>
      <c r="D8" s="241"/>
      <c r="E8" s="242"/>
      <c r="F8" s="240">
        <f t="shared" si="0"/>
        <v>0</v>
      </c>
    </row>
    <row r="9" spans="1:6" s="45" customFormat="1" x14ac:dyDescent="0.25">
      <c r="A9" s="135"/>
      <c r="B9" s="243" t="s">
        <v>221</v>
      </c>
      <c r="C9" s="237"/>
      <c r="D9" s="241"/>
      <c r="E9" s="242"/>
      <c r="F9" s="240">
        <f t="shared" si="0"/>
        <v>0</v>
      </c>
    </row>
    <row r="10" spans="1:6" s="45" customFormat="1" x14ac:dyDescent="0.25">
      <c r="A10" s="135"/>
      <c r="B10" s="243" t="s">
        <v>222</v>
      </c>
      <c r="C10" s="237"/>
      <c r="D10" s="241"/>
      <c r="E10" s="242"/>
      <c r="F10" s="240">
        <f t="shared" si="0"/>
        <v>0</v>
      </c>
    </row>
    <row r="11" spans="1:6" s="45" customFormat="1" x14ac:dyDescent="0.25">
      <c r="A11" s="135"/>
      <c r="B11" s="243" t="s">
        <v>223</v>
      </c>
      <c r="C11" s="237"/>
      <c r="D11" s="241"/>
      <c r="E11" s="242"/>
      <c r="F11" s="240">
        <f t="shared" si="0"/>
        <v>0</v>
      </c>
    </row>
    <row r="12" spans="1:6" s="45" customFormat="1" x14ac:dyDescent="0.25">
      <c r="A12" s="135"/>
      <c r="B12" s="243" t="s">
        <v>224</v>
      </c>
      <c r="C12" s="237"/>
      <c r="D12" s="241"/>
      <c r="E12" s="242"/>
      <c r="F12" s="240">
        <f t="shared" si="0"/>
        <v>0</v>
      </c>
    </row>
    <row r="13" spans="1:6" s="45" customFormat="1" x14ac:dyDescent="0.25">
      <c r="A13" s="135"/>
      <c r="B13" s="243" t="s">
        <v>225</v>
      </c>
      <c r="C13" s="237"/>
      <c r="D13" s="241"/>
      <c r="E13" s="242"/>
      <c r="F13" s="240">
        <f t="shared" si="0"/>
        <v>0</v>
      </c>
    </row>
    <row r="14" spans="1:6" s="45" customFormat="1" x14ac:dyDescent="0.25">
      <c r="A14" s="135"/>
      <c r="B14" s="243" t="s">
        <v>226</v>
      </c>
      <c r="C14" s="237"/>
      <c r="D14" s="241"/>
      <c r="E14" s="242"/>
      <c r="F14" s="240">
        <f t="shared" si="0"/>
        <v>0</v>
      </c>
    </row>
    <row r="15" spans="1:6" s="45" customFormat="1" x14ac:dyDescent="0.25">
      <c r="A15" s="135"/>
      <c r="B15" s="243" t="s">
        <v>227</v>
      </c>
      <c r="C15" s="237"/>
      <c r="D15" s="244"/>
      <c r="E15" s="245"/>
      <c r="F15" s="240">
        <f t="shared" si="0"/>
        <v>0</v>
      </c>
    </row>
    <row r="16" spans="1:6" s="45" customFormat="1" x14ac:dyDescent="0.25">
      <c r="A16" s="135"/>
      <c r="B16" s="243" t="s">
        <v>228</v>
      </c>
      <c r="C16" s="237"/>
      <c r="D16" s="241"/>
      <c r="E16" s="242"/>
      <c r="F16" s="240">
        <f t="shared" si="0"/>
        <v>0</v>
      </c>
    </row>
    <row r="17" spans="1:6" s="45" customFormat="1" x14ac:dyDescent="0.25">
      <c r="A17" s="135"/>
      <c r="B17" s="243" t="s">
        <v>229</v>
      </c>
      <c r="C17" s="237"/>
      <c r="D17" s="241"/>
      <c r="E17" s="242"/>
      <c r="F17" s="240">
        <f t="shared" si="0"/>
        <v>0</v>
      </c>
    </row>
    <row r="18" spans="1:6" s="45" customFormat="1" x14ac:dyDescent="0.25">
      <c r="A18" s="135"/>
      <c r="B18" s="243" t="s">
        <v>230</v>
      </c>
      <c r="C18" s="237"/>
      <c r="D18" s="244"/>
      <c r="E18" s="245"/>
      <c r="F18" s="240">
        <f t="shared" si="0"/>
        <v>0</v>
      </c>
    </row>
    <row r="19" spans="1:6" s="45" customFormat="1" x14ac:dyDescent="0.25">
      <c r="A19" s="135"/>
      <c r="B19" s="243" t="s">
        <v>231</v>
      </c>
      <c r="C19" s="237"/>
      <c r="D19" s="244"/>
      <c r="E19" s="245"/>
      <c r="F19" s="240">
        <f t="shared" si="0"/>
        <v>0</v>
      </c>
    </row>
    <row r="20" spans="1:6" s="45" customFormat="1" x14ac:dyDescent="0.25">
      <c r="A20" s="135"/>
      <c r="B20" s="246" t="s">
        <v>55</v>
      </c>
      <c r="C20" s="247">
        <f>SUM(C5:C19)</f>
        <v>0</v>
      </c>
      <c r="D20" s="247">
        <f t="shared" ref="D20:E20" si="1">SUM(D5:D19)</f>
        <v>0</v>
      </c>
      <c r="E20" s="247">
        <f t="shared" si="1"/>
        <v>0</v>
      </c>
      <c r="F20" s="248">
        <f>SUM(F5:F19)</f>
        <v>0</v>
      </c>
    </row>
    <row r="21" spans="1:6" ht="16.5" thickBot="1" x14ac:dyDescent="0.3">
      <c r="A21" s="135"/>
      <c r="B21" s="135"/>
      <c r="C21" s="135"/>
      <c r="D21" s="135"/>
      <c r="E21" s="135"/>
      <c r="F21" s="135"/>
    </row>
    <row r="22" spans="1:6" ht="17.25" thickTop="1" thickBot="1" x14ac:dyDescent="0.3">
      <c r="A22" s="135"/>
      <c r="B22" s="61" t="s">
        <v>213</v>
      </c>
      <c r="C22" s="88"/>
      <c r="D22" s="135"/>
      <c r="E22" s="135"/>
      <c r="F22" s="135"/>
    </row>
    <row r="23" spans="1:6" ht="16.5" thickTop="1" x14ac:dyDescent="0.25">
      <c r="A23" s="135"/>
      <c r="B23" s="135"/>
      <c r="C23" s="135"/>
      <c r="D23" s="135"/>
      <c r="E23" s="135"/>
      <c r="F23" s="135"/>
    </row>
  </sheetData>
  <protectedRanges>
    <protectedRange sqref="N5:N19 F5:F19" name="Rango1_1_4" securityDescriptor="O:WDG:WDD:(A;;CC;;;WD)"/>
    <protectedRange sqref="D5:E19 L5:M19" name="Rango1_2_4" securityDescriptor="O:WDG:WDD:(A;;CC;;;WD)"/>
  </protectedRanges>
  <mergeCells count="3">
    <mergeCell ref="B2:F2"/>
    <mergeCell ref="B3:D3"/>
    <mergeCell ref="E3:F3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7"/>
  <dimension ref="A1:Y31"/>
  <sheetViews>
    <sheetView workbookViewId="0"/>
  </sheetViews>
  <sheetFormatPr baseColWidth="10" defaultColWidth="11.42578125" defaultRowHeight="15.75" x14ac:dyDescent="0.25"/>
  <cols>
    <col min="1" max="1" width="5" style="48" customWidth="1"/>
    <col min="2" max="2" width="34.42578125" style="48" customWidth="1"/>
    <col min="3" max="3" width="24.7109375" style="48" customWidth="1"/>
    <col min="4" max="4" width="30.28515625" style="48" customWidth="1"/>
    <col min="5" max="5" width="25.28515625" style="48" customWidth="1"/>
    <col min="6" max="6" width="22.5703125" style="48" customWidth="1"/>
    <col min="7" max="25" width="11.42578125" style="136"/>
    <col min="26" max="16384" width="11.42578125" style="46"/>
  </cols>
  <sheetData>
    <row r="1" spans="2:6" ht="21" customHeight="1" x14ac:dyDescent="0.25">
      <c r="B1" s="135"/>
      <c r="C1" s="135"/>
      <c r="D1" s="135"/>
      <c r="E1" s="135"/>
      <c r="F1" s="135"/>
    </row>
    <row r="2" spans="2:6" ht="20.25" x14ac:dyDescent="0.3">
      <c r="B2" s="388" t="s">
        <v>187</v>
      </c>
      <c r="C2" s="388"/>
      <c r="D2" s="388"/>
      <c r="E2" s="388"/>
      <c r="F2" s="388"/>
    </row>
    <row r="3" spans="2:6" ht="18" x14ac:dyDescent="0.25">
      <c r="B3" s="385" t="s">
        <v>233</v>
      </c>
      <c r="C3" s="386"/>
      <c r="D3" s="381"/>
      <c r="E3" s="383" t="s">
        <v>215</v>
      </c>
      <c r="F3" s="384"/>
    </row>
    <row r="4" spans="2:6" x14ac:dyDescent="0.25">
      <c r="B4" s="1" t="s">
        <v>234</v>
      </c>
      <c r="C4" s="234" t="s">
        <v>191</v>
      </c>
      <c r="D4" s="234" t="s">
        <v>192</v>
      </c>
      <c r="E4" s="235" t="s">
        <v>193</v>
      </c>
      <c r="F4" s="236" t="s">
        <v>194</v>
      </c>
    </row>
    <row r="5" spans="2:6" x14ac:dyDescent="0.25">
      <c r="B5" s="53" t="s">
        <v>235</v>
      </c>
      <c r="C5" s="102"/>
      <c r="D5" s="102"/>
      <c r="E5" s="102"/>
      <c r="F5" s="250">
        <f>C5+D5+E5</f>
        <v>0</v>
      </c>
    </row>
    <row r="6" spans="2:6" x14ac:dyDescent="0.25">
      <c r="B6" s="53" t="s">
        <v>236</v>
      </c>
      <c r="C6" s="102"/>
      <c r="D6" s="102"/>
      <c r="E6" s="102"/>
      <c r="F6" s="250">
        <f t="shared" ref="F6:F24" si="0">C6+D6+E6</f>
        <v>0</v>
      </c>
    </row>
    <row r="7" spans="2:6" x14ac:dyDescent="0.25">
      <c r="B7" s="53" t="s">
        <v>237</v>
      </c>
      <c r="C7" s="102"/>
      <c r="D7" s="102"/>
      <c r="E7" s="102"/>
      <c r="F7" s="250">
        <f t="shared" si="0"/>
        <v>0</v>
      </c>
    </row>
    <row r="8" spans="2:6" x14ac:dyDescent="0.25">
      <c r="B8" s="53" t="s">
        <v>238</v>
      </c>
      <c r="C8" s="102"/>
      <c r="D8" s="102"/>
      <c r="E8" s="102"/>
      <c r="F8" s="250">
        <f t="shared" si="0"/>
        <v>0</v>
      </c>
    </row>
    <row r="9" spans="2:6" x14ac:dyDescent="0.25">
      <c r="B9" s="53" t="s">
        <v>239</v>
      </c>
      <c r="C9" s="102"/>
      <c r="D9" s="102"/>
      <c r="E9" s="102"/>
      <c r="F9" s="250">
        <f t="shared" si="0"/>
        <v>0</v>
      </c>
    </row>
    <row r="10" spans="2:6" x14ac:dyDescent="0.25">
      <c r="B10" s="53" t="s">
        <v>240</v>
      </c>
      <c r="C10" s="102"/>
      <c r="D10" s="102"/>
      <c r="E10" s="102"/>
      <c r="F10" s="250">
        <f t="shared" si="0"/>
        <v>0</v>
      </c>
    </row>
    <row r="11" spans="2:6" x14ac:dyDescent="0.25">
      <c r="B11" s="53" t="s">
        <v>241</v>
      </c>
      <c r="C11" s="102"/>
      <c r="D11" s="102"/>
      <c r="E11" s="102"/>
      <c r="F11" s="250">
        <f t="shared" si="0"/>
        <v>0</v>
      </c>
    </row>
    <row r="12" spans="2:6" x14ac:dyDescent="0.25">
      <c r="B12" s="53" t="s">
        <v>242</v>
      </c>
      <c r="C12" s="102"/>
      <c r="D12" s="102"/>
      <c r="E12" s="102"/>
      <c r="F12" s="250">
        <f t="shared" si="0"/>
        <v>0</v>
      </c>
    </row>
    <row r="13" spans="2:6" x14ac:dyDescent="0.25">
      <c r="B13" s="53" t="s">
        <v>243</v>
      </c>
      <c r="C13" s="102"/>
      <c r="D13" s="102"/>
      <c r="E13" s="102"/>
      <c r="F13" s="250">
        <f t="shared" si="0"/>
        <v>0</v>
      </c>
    </row>
    <row r="14" spans="2:6" x14ac:dyDescent="0.25">
      <c r="B14" s="53" t="s">
        <v>244</v>
      </c>
      <c r="C14" s="102"/>
      <c r="D14" s="102"/>
      <c r="E14" s="102"/>
      <c r="F14" s="250">
        <f t="shared" si="0"/>
        <v>0</v>
      </c>
    </row>
    <row r="15" spans="2:6" x14ac:dyDescent="0.25">
      <c r="B15" s="53" t="s">
        <v>245</v>
      </c>
      <c r="C15" s="102"/>
      <c r="D15" s="102"/>
      <c r="E15" s="102"/>
      <c r="F15" s="250">
        <f t="shared" si="0"/>
        <v>0</v>
      </c>
    </row>
    <row r="16" spans="2:6" x14ac:dyDescent="0.25">
      <c r="B16" s="53" t="s">
        <v>246</v>
      </c>
      <c r="C16" s="102"/>
      <c r="D16" s="102"/>
      <c r="E16" s="102"/>
      <c r="F16" s="250">
        <f t="shared" si="0"/>
        <v>0</v>
      </c>
    </row>
    <row r="17" spans="2:7" x14ac:dyDescent="0.25">
      <c r="B17" s="53" t="s">
        <v>247</v>
      </c>
      <c r="C17" s="102"/>
      <c r="D17" s="102"/>
      <c r="E17" s="102"/>
      <c r="F17" s="250">
        <f t="shared" si="0"/>
        <v>0</v>
      </c>
    </row>
    <row r="18" spans="2:7" x14ac:dyDescent="0.25">
      <c r="B18" s="54" t="s">
        <v>248</v>
      </c>
      <c r="C18" s="103"/>
      <c r="D18" s="103"/>
      <c r="E18" s="103"/>
      <c r="F18" s="250">
        <f t="shared" si="0"/>
        <v>0</v>
      </c>
    </row>
    <row r="19" spans="2:7" x14ac:dyDescent="0.25">
      <c r="B19" s="54" t="s">
        <v>249</v>
      </c>
      <c r="C19" s="103"/>
      <c r="D19" s="103"/>
      <c r="E19" s="103"/>
      <c r="F19" s="250">
        <f t="shared" si="0"/>
        <v>0</v>
      </c>
    </row>
    <row r="20" spans="2:7" x14ac:dyDescent="0.25">
      <c r="B20" s="54" t="s">
        <v>250</v>
      </c>
      <c r="C20" s="103"/>
      <c r="D20" s="103"/>
      <c r="E20" s="103"/>
      <c r="F20" s="250">
        <f t="shared" si="0"/>
        <v>0</v>
      </c>
    </row>
    <row r="21" spans="2:7" x14ac:dyDescent="0.25">
      <c r="B21" s="54" t="s">
        <v>251</v>
      </c>
      <c r="C21" s="103"/>
      <c r="D21" s="103"/>
      <c r="E21" s="103"/>
      <c r="F21" s="250">
        <f t="shared" si="0"/>
        <v>0</v>
      </c>
    </row>
    <row r="22" spans="2:7" x14ac:dyDescent="0.25">
      <c r="B22" s="54" t="s">
        <v>252</v>
      </c>
      <c r="C22" s="103"/>
      <c r="D22" s="103"/>
      <c r="E22" s="103"/>
      <c r="F22" s="250">
        <f t="shared" si="0"/>
        <v>0</v>
      </c>
    </row>
    <row r="23" spans="2:7" x14ac:dyDescent="0.25">
      <c r="B23" s="54" t="s">
        <v>253</v>
      </c>
      <c r="C23" s="103"/>
      <c r="D23" s="103"/>
      <c r="E23" s="103"/>
      <c r="F23" s="250">
        <f t="shared" si="0"/>
        <v>0</v>
      </c>
    </row>
    <row r="24" spans="2:7" x14ac:dyDescent="0.25">
      <c r="B24" s="54" t="s">
        <v>254</v>
      </c>
      <c r="C24" s="103"/>
      <c r="D24" s="103"/>
      <c r="E24" s="103"/>
      <c r="F24" s="250">
        <f t="shared" si="0"/>
        <v>0</v>
      </c>
    </row>
    <row r="25" spans="2:7" x14ac:dyDescent="0.25">
      <c r="B25" s="251" t="s">
        <v>55</v>
      </c>
      <c r="C25" s="252">
        <f>SUM(C5:C24)</f>
        <v>0</v>
      </c>
      <c r="D25" s="252">
        <f t="shared" ref="D25:E25" si="1">SUM(D5:D24)</f>
        <v>0</v>
      </c>
      <c r="E25" s="252">
        <f t="shared" si="1"/>
        <v>0</v>
      </c>
      <c r="F25" s="253">
        <f>SUM(F5:F24)</f>
        <v>0</v>
      </c>
    </row>
    <row r="29" spans="2:7" ht="16.5" thickBot="1" x14ac:dyDescent="0.3">
      <c r="B29" s="135"/>
      <c r="C29" s="135"/>
      <c r="D29" s="135"/>
      <c r="E29" s="135"/>
      <c r="F29" s="135"/>
    </row>
    <row r="30" spans="2:7" ht="17.25" thickTop="1" thickBot="1" x14ac:dyDescent="0.3">
      <c r="B30" s="389" t="s">
        <v>255</v>
      </c>
      <c r="C30" s="390"/>
      <c r="D30" s="390"/>
      <c r="E30" s="390"/>
      <c r="F30" s="170"/>
      <c r="G30" s="135"/>
    </row>
    <row r="31" spans="2:7" ht="16.5" thickTop="1" x14ac:dyDescent="0.25">
      <c r="B31" s="135"/>
      <c r="C31" s="135"/>
      <c r="D31" s="135"/>
      <c r="E31" s="135"/>
      <c r="F31" s="135"/>
    </row>
  </sheetData>
  <protectedRanges>
    <protectedRange sqref="F5:F24 F33:F42 N33:N42 N5:N24" name="Rango1_1_5" securityDescriptor="O:WDG:WDD:(A;;CC;;;WD)"/>
  </protectedRanges>
  <mergeCells count="4">
    <mergeCell ref="B2:F2"/>
    <mergeCell ref="B3:D3"/>
    <mergeCell ref="E3:F3"/>
    <mergeCell ref="B30:E30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8"/>
  <dimension ref="A1:F28"/>
  <sheetViews>
    <sheetView workbookViewId="0"/>
  </sheetViews>
  <sheetFormatPr baseColWidth="10" defaultColWidth="11.42578125" defaultRowHeight="15.75" x14ac:dyDescent="0.25"/>
  <cols>
    <col min="1" max="1" width="5" style="48" customWidth="1"/>
    <col min="2" max="2" width="37.5703125" style="48" customWidth="1"/>
    <col min="3" max="3" width="24.7109375" style="48" customWidth="1"/>
    <col min="4" max="4" width="30.28515625" style="48" customWidth="1"/>
    <col min="5" max="5" width="25.28515625" style="48" customWidth="1"/>
    <col min="6" max="6" width="22.5703125" style="48" customWidth="1"/>
    <col min="7" max="16384" width="11.42578125" style="46"/>
  </cols>
  <sheetData>
    <row r="1" spans="2:6" ht="21" customHeight="1" x14ac:dyDescent="0.25">
      <c r="B1" s="135"/>
      <c r="C1" s="135"/>
      <c r="D1" s="135"/>
      <c r="E1" s="135"/>
      <c r="F1" s="135"/>
    </row>
    <row r="2" spans="2:6" ht="20.25" x14ac:dyDescent="0.3">
      <c r="B2" s="388" t="s">
        <v>187</v>
      </c>
      <c r="C2" s="388"/>
      <c r="D2" s="388"/>
      <c r="E2" s="388"/>
      <c r="F2" s="388"/>
    </row>
    <row r="3" spans="2:6" ht="18" x14ac:dyDescent="0.25">
      <c r="B3" s="385" t="s">
        <v>256</v>
      </c>
      <c r="C3" s="386"/>
      <c r="D3" s="381"/>
      <c r="E3" s="383" t="s">
        <v>215</v>
      </c>
      <c r="F3" s="384"/>
    </row>
    <row r="4" spans="2:6" x14ac:dyDescent="0.25">
      <c r="B4" s="1" t="s">
        <v>234</v>
      </c>
      <c r="C4" s="234" t="s">
        <v>191</v>
      </c>
      <c r="D4" s="234" t="s">
        <v>192</v>
      </c>
      <c r="E4" s="235" t="s">
        <v>193</v>
      </c>
      <c r="F4" s="254" t="s">
        <v>194</v>
      </c>
    </row>
    <row r="5" spans="2:6" x14ac:dyDescent="0.25">
      <c r="B5" s="53" t="s">
        <v>235</v>
      </c>
      <c r="C5" s="102"/>
      <c r="D5" s="102"/>
      <c r="E5" s="102"/>
      <c r="F5" s="250">
        <f>C5+D5+E5</f>
        <v>0</v>
      </c>
    </row>
    <row r="6" spans="2:6" x14ac:dyDescent="0.25">
      <c r="B6" s="53" t="s">
        <v>236</v>
      </c>
      <c r="C6" s="102"/>
      <c r="D6" s="102"/>
      <c r="E6" s="102"/>
      <c r="F6" s="250">
        <f t="shared" ref="F6:F24" si="0">C6+D6+E6</f>
        <v>0</v>
      </c>
    </row>
    <row r="7" spans="2:6" x14ac:dyDescent="0.25">
      <c r="B7" s="53" t="s">
        <v>237</v>
      </c>
      <c r="C7" s="102"/>
      <c r="D7" s="102"/>
      <c r="E7" s="102"/>
      <c r="F7" s="250">
        <f t="shared" si="0"/>
        <v>0</v>
      </c>
    </row>
    <row r="8" spans="2:6" x14ac:dyDescent="0.25">
      <c r="B8" s="53" t="s">
        <v>238</v>
      </c>
      <c r="C8" s="102"/>
      <c r="D8" s="102"/>
      <c r="E8" s="102"/>
      <c r="F8" s="250">
        <f t="shared" si="0"/>
        <v>0</v>
      </c>
    </row>
    <row r="9" spans="2:6" x14ac:dyDescent="0.25">
      <c r="B9" s="53" t="s">
        <v>239</v>
      </c>
      <c r="C9" s="102"/>
      <c r="D9" s="102"/>
      <c r="E9" s="102"/>
      <c r="F9" s="250">
        <f t="shared" si="0"/>
        <v>0</v>
      </c>
    </row>
    <row r="10" spans="2:6" x14ac:dyDescent="0.25">
      <c r="B10" s="53" t="s">
        <v>240</v>
      </c>
      <c r="C10" s="102"/>
      <c r="D10" s="102"/>
      <c r="E10" s="102"/>
      <c r="F10" s="250">
        <f t="shared" si="0"/>
        <v>0</v>
      </c>
    </row>
    <row r="11" spans="2:6" x14ac:dyDescent="0.25">
      <c r="B11" s="53" t="s">
        <v>241</v>
      </c>
      <c r="C11" s="102"/>
      <c r="D11" s="102"/>
      <c r="E11" s="102"/>
      <c r="F11" s="250">
        <f t="shared" si="0"/>
        <v>0</v>
      </c>
    </row>
    <row r="12" spans="2:6" x14ac:dyDescent="0.25">
      <c r="B12" s="53" t="s">
        <v>242</v>
      </c>
      <c r="C12" s="102"/>
      <c r="D12" s="102"/>
      <c r="E12" s="102"/>
      <c r="F12" s="250">
        <f t="shared" si="0"/>
        <v>0</v>
      </c>
    </row>
    <row r="13" spans="2:6" x14ac:dyDescent="0.25">
      <c r="B13" s="53" t="s">
        <v>243</v>
      </c>
      <c r="C13" s="102"/>
      <c r="D13" s="102"/>
      <c r="E13" s="102"/>
      <c r="F13" s="250">
        <f t="shared" si="0"/>
        <v>0</v>
      </c>
    </row>
    <row r="14" spans="2:6" x14ac:dyDescent="0.25">
      <c r="B14" s="53" t="s">
        <v>244</v>
      </c>
      <c r="C14" s="102"/>
      <c r="D14" s="102"/>
      <c r="E14" s="102"/>
      <c r="F14" s="250">
        <f t="shared" si="0"/>
        <v>0</v>
      </c>
    </row>
    <row r="15" spans="2:6" x14ac:dyDescent="0.25">
      <c r="B15" s="53" t="s">
        <v>245</v>
      </c>
      <c r="C15" s="102"/>
      <c r="D15" s="102"/>
      <c r="E15" s="102"/>
      <c r="F15" s="250">
        <f t="shared" si="0"/>
        <v>0</v>
      </c>
    </row>
    <row r="16" spans="2:6" x14ac:dyDescent="0.25">
      <c r="B16" s="53" t="s">
        <v>246</v>
      </c>
      <c r="C16" s="102"/>
      <c r="D16" s="102"/>
      <c r="E16" s="102"/>
      <c r="F16" s="250">
        <f t="shared" si="0"/>
        <v>0</v>
      </c>
    </row>
    <row r="17" spans="2:6" x14ac:dyDescent="0.25">
      <c r="B17" s="53" t="s">
        <v>247</v>
      </c>
      <c r="C17" s="102"/>
      <c r="D17" s="102"/>
      <c r="E17" s="102"/>
      <c r="F17" s="250">
        <f t="shared" si="0"/>
        <v>0</v>
      </c>
    </row>
    <row r="18" spans="2:6" x14ac:dyDescent="0.25">
      <c r="B18" s="54" t="s">
        <v>248</v>
      </c>
      <c r="C18" s="103"/>
      <c r="D18" s="103"/>
      <c r="E18" s="103"/>
      <c r="F18" s="250">
        <f t="shared" si="0"/>
        <v>0</v>
      </c>
    </row>
    <row r="19" spans="2:6" x14ac:dyDescent="0.25">
      <c r="B19" s="54" t="s">
        <v>249</v>
      </c>
      <c r="C19" s="103"/>
      <c r="D19" s="103"/>
      <c r="E19" s="103"/>
      <c r="F19" s="250">
        <f t="shared" si="0"/>
        <v>0</v>
      </c>
    </row>
    <row r="20" spans="2:6" x14ac:dyDescent="0.25">
      <c r="B20" s="54" t="s">
        <v>250</v>
      </c>
      <c r="C20" s="103"/>
      <c r="D20" s="103"/>
      <c r="E20" s="103"/>
      <c r="F20" s="250">
        <f t="shared" si="0"/>
        <v>0</v>
      </c>
    </row>
    <row r="21" spans="2:6" x14ac:dyDescent="0.25">
      <c r="B21" s="54" t="s">
        <v>251</v>
      </c>
      <c r="C21" s="103"/>
      <c r="D21" s="103"/>
      <c r="E21" s="103"/>
      <c r="F21" s="250">
        <f t="shared" si="0"/>
        <v>0</v>
      </c>
    </row>
    <row r="22" spans="2:6" x14ac:dyDescent="0.25">
      <c r="B22" s="54" t="s">
        <v>252</v>
      </c>
      <c r="C22" s="103"/>
      <c r="D22" s="103"/>
      <c r="E22" s="103"/>
      <c r="F22" s="250">
        <f t="shared" si="0"/>
        <v>0</v>
      </c>
    </row>
    <row r="23" spans="2:6" x14ac:dyDescent="0.25">
      <c r="B23" s="54" t="s">
        <v>253</v>
      </c>
      <c r="C23" s="103"/>
      <c r="D23" s="103"/>
      <c r="E23" s="103"/>
      <c r="F23" s="250">
        <f t="shared" si="0"/>
        <v>0</v>
      </c>
    </row>
    <row r="24" spans="2:6" x14ac:dyDescent="0.25">
      <c r="B24" s="54" t="s">
        <v>254</v>
      </c>
      <c r="C24" s="103"/>
      <c r="D24" s="103"/>
      <c r="E24" s="103"/>
      <c r="F24" s="250">
        <f t="shared" si="0"/>
        <v>0</v>
      </c>
    </row>
    <row r="25" spans="2:6" x14ac:dyDescent="0.25">
      <c r="B25" s="251" t="s">
        <v>55</v>
      </c>
      <c r="C25" s="252">
        <f>SUM(C5:C24)</f>
        <v>0</v>
      </c>
      <c r="D25" s="252">
        <f t="shared" ref="D25:E25" si="1">SUM(D5:D24)</f>
        <v>0</v>
      </c>
      <c r="E25" s="252">
        <f t="shared" si="1"/>
        <v>0</v>
      </c>
      <c r="F25" s="253">
        <f>SUM(F5:F24)</f>
        <v>0</v>
      </c>
    </row>
    <row r="26" spans="2:6" ht="16.5" thickBot="1" x14ac:dyDescent="0.3">
      <c r="B26" s="135"/>
      <c r="C26" s="135"/>
      <c r="D26" s="135"/>
      <c r="E26" s="135"/>
      <c r="F26" s="135"/>
    </row>
    <row r="27" spans="2:6" ht="17.25" thickTop="1" thickBot="1" x14ac:dyDescent="0.3">
      <c r="B27" s="61" t="s">
        <v>213</v>
      </c>
      <c r="C27" s="88"/>
      <c r="D27" s="135"/>
      <c r="E27" s="135"/>
      <c r="F27" s="135"/>
    </row>
    <row r="28" spans="2:6" ht="16.5" thickTop="1" x14ac:dyDescent="0.25">
      <c r="B28" s="135"/>
      <c r="C28" s="135"/>
      <c r="D28" s="135"/>
      <c r="E28" s="135"/>
      <c r="F28" s="135"/>
    </row>
  </sheetData>
  <protectedRanges>
    <protectedRange sqref="F5:F24 F34:F43" name="Rango1_1_5" securityDescriptor="O:WDG:WDD:(A;;CC;;;WD)"/>
  </protectedRanges>
  <mergeCells count="3">
    <mergeCell ref="B2:F2"/>
    <mergeCell ref="B3:D3"/>
    <mergeCell ref="E3:F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9"/>
  <dimension ref="A1:F15"/>
  <sheetViews>
    <sheetView workbookViewId="0"/>
  </sheetViews>
  <sheetFormatPr baseColWidth="10" defaultColWidth="11.42578125" defaultRowHeight="15.75" x14ac:dyDescent="0.25"/>
  <cols>
    <col min="1" max="1" width="5" style="48" customWidth="1"/>
    <col min="2" max="2" width="28.85546875" style="48" customWidth="1"/>
    <col min="3" max="3" width="24.7109375" style="48" customWidth="1"/>
    <col min="4" max="4" width="30.28515625" style="48" customWidth="1"/>
    <col min="5" max="5" width="25.28515625" style="48" customWidth="1"/>
    <col min="6" max="6" width="22.5703125" style="48" customWidth="1"/>
    <col min="7" max="16384" width="11.42578125" style="46"/>
  </cols>
  <sheetData>
    <row r="1" spans="2:6" ht="21" customHeight="1" x14ac:dyDescent="0.25">
      <c r="B1" s="135"/>
      <c r="C1" s="135"/>
      <c r="D1" s="135"/>
      <c r="E1" s="135"/>
      <c r="F1" s="135"/>
    </row>
    <row r="2" spans="2:6" ht="20.25" x14ac:dyDescent="0.3">
      <c r="B2" s="388" t="s">
        <v>187</v>
      </c>
      <c r="C2" s="388"/>
      <c r="D2" s="388"/>
      <c r="E2" s="388"/>
      <c r="F2" s="388"/>
    </row>
    <row r="3" spans="2:6" ht="18" x14ac:dyDescent="0.25">
      <c r="B3" s="385" t="s">
        <v>257</v>
      </c>
      <c r="C3" s="386"/>
      <c r="D3" s="381"/>
      <c r="E3" s="383" t="s">
        <v>215</v>
      </c>
      <c r="F3" s="384"/>
    </row>
    <row r="4" spans="2:6" x14ac:dyDescent="0.25">
      <c r="B4" s="1" t="s">
        <v>234</v>
      </c>
      <c r="C4" s="234" t="s">
        <v>191</v>
      </c>
      <c r="D4" s="234" t="s">
        <v>192</v>
      </c>
      <c r="E4" s="235" t="s">
        <v>193</v>
      </c>
      <c r="F4" s="236" t="s">
        <v>194</v>
      </c>
    </row>
    <row r="5" spans="2:6" x14ac:dyDescent="0.25">
      <c r="B5" s="55" t="s">
        <v>235</v>
      </c>
      <c r="C5" s="102"/>
      <c r="D5" s="102"/>
      <c r="E5" s="102"/>
      <c r="F5" s="240">
        <f>C5+D5+E5</f>
        <v>0</v>
      </c>
    </row>
    <row r="6" spans="2:6" x14ac:dyDescent="0.25">
      <c r="B6" s="55" t="s">
        <v>236</v>
      </c>
      <c r="C6" s="102"/>
      <c r="D6" s="102"/>
      <c r="E6" s="102"/>
      <c r="F6" s="240">
        <f t="shared" ref="F6:F14" si="0">C6+D6+E6</f>
        <v>0</v>
      </c>
    </row>
    <row r="7" spans="2:6" x14ac:dyDescent="0.25">
      <c r="B7" s="55" t="s">
        <v>237</v>
      </c>
      <c r="C7" s="102"/>
      <c r="D7" s="102"/>
      <c r="E7" s="102"/>
      <c r="F7" s="240">
        <f t="shared" si="0"/>
        <v>0</v>
      </c>
    </row>
    <row r="8" spans="2:6" x14ac:dyDescent="0.25">
      <c r="B8" s="55" t="s">
        <v>238</v>
      </c>
      <c r="C8" s="102"/>
      <c r="D8" s="102"/>
      <c r="E8" s="102"/>
      <c r="F8" s="240">
        <f t="shared" si="0"/>
        <v>0</v>
      </c>
    </row>
    <row r="9" spans="2:6" x14ac:dyDescent="0.25">
      <c r="B9" s="55" t="s">
        <v>239</v>
      </c>
      <c r="C9" s="102"/>
      <c r="D9" s="102"/>
      <c r="E9" s="102"/>
      <c r="F9" s="240">
        <f t="shared" si="0"/>
        <v>0</v>
      </c>
    </row>
    <row r="10" spans="2:6" x14ac:dyDescent="0.25">
      <c r="B10" s="55" t="s">
        <v>240</v>
      </c>
      <c r="C10" s="102"/>
      <c r="D10" s="102"/>
      <c r="E10" s="102"/>
      <c r="F10" s="240">
        <f t="shared" si="0"/>
        <v>0</v>
      </c>
    </row>
    <row r="11" spans="2:6" x14ac:dyDescent="0.25">
      <c r="B11" s="55" t="s">
        <v>241</v>
      </c>
      <c r="C11" s="102"/>
      <c r="D11" s="102"/>
      <c r="E11" s="102"/>
      <c r="F11" s="240">
        <f t="shared" si="0"/>
        <v>0</v>
      </c>
    </row>
    <row r="12" spans="2:6" x14ac:dyDescent="0.25">
      <c r="B12" s="55" t="s">
        <v>242</v>
      </c>
      <c r="C12" s="102"/>
      <c r="D12" s="102"/>
      <c r="E12" s="102"/>
      <c r="F12" s="240">
        <f t="shared" si="0"/>
        <v>0</v>
      </c>
    </row>
    <row r="13" spans="2:6" x14ac:dyDescent="0.25">
      <c r="B13" s="55" t="s">
        <v>243</v>
      </c>
      <c r="C13" s="102"/>
      <c r="D13" s="102"/>
      <c r="E13" s="102"/>
      <c r="F13" s="240">
        <f t="shared" si="0"/>
        <v>0</v>
      </c>
    </row>
    <row r="14" spans="2:6" x14ac:dyDescent="0.25">
      <c r="B14" s="55" t="s">
        <v>244</v>
      </c>
      <c r="C14" s="102"/>
      <c r="D14" s="102"/>
      <c r="E14" s="102"/>
      <c r="F14" s="240">
        <f t="shared" si="0"/>
        <v>0</v>
      </c>
    </row>
    <row r="15" spans="2:6" x14ac:dyDescent="0.25">
      <c r="B15" s="251" t="s">
        <v>55</v>
      </c>
      <c r="C15" s="252">
        <f>SUM(C5:C14)</f>
        <v>0</v>
      </c>
      <c r="D15" s="252">
        <f t="shared" ref="D15:E15" si="1">SUM(D5:D14)</f>
        <v>0</v>
      </c>
      <c r="E15" s="252">
        <f t="shared" si="1"/>
        <v>0</v>
      </c>
      <c r="F15" s="253">
        <f>C15+D15+E15</f>
        <v>0</v>
      </c>
    </row>
  </sheetData>
  <protectedRanges>
    <protectedRange sqref="N5:N14 F5:F14" name="Rango1_1_5" securityDescriptor="O:WDG:WDD:(A;;CC;;;WD)"/>
  </protectedRanges>
  <mergeCells count="3">
    <mergeCell ref="B2:F2"/>
    <mergeCell ref="B3:D3"/>
    <mergeCell ref="E3:F3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30"/>
  <dimension ref="A1:F18"/>
  <sheetViews>
    <sheetView workbookViewId="0"/>
  </sheetViews>
  <sheetFormatPr baseColWidth="10" defaultColWidth="11.42578125" defaultRowHeight="15.75" x14ac:dyDescent="0.25"/>
  <cols>
    <col min="1" max="1" width="5" style="48" customWidth="1"/>
    <col min="2" max="2" width="32.140625" style="48" customWidth="1"/>
    <col min="3" max="3" width="26.42578125" style="48" customWidth="1"/>
    <col min="4" max="4" width="32.42578125" style="48" customWidth="1"/>
    <col min="5" max="5" width="25.28515625" style="48" customWidth="1"/>
    <col min="6" max="6" width="22.5703125" style="48" customWidth="1"/>
    <col min="7" max="16384" width="11.42578125" style="46"/>
  </cols>
  <sheetData>
    <row r="1" spans="2:6" ht="21" customHeight="1" x14ac:dyDescent="0.25">
      <c r="B1" s="135"/>
      <c r="C1" s="135"/>
      <c r="D1" s="135"/>
      <c r="E1" s="135"/>
      <c r="F1" s="135"/>
    </row>
    <row r="2" spans="2:6" ht="20.25" x14ac:dyDescent="0.3">
      <c r="B2" s="388" t="s">
        <v>187</v>
      </c>
      <c r="C2" s="388"/>
      <c r="D2" s="388"/>
      <c r="E2" s="388"/>
      <c r="F2" s="388"/>
    </row>
    <row r="3" spans="2:6" ht="18" x14ac:dyDescent="0.25">
      <c r="B3" s="385" t="s">
        <v>258</v>
      </c>
      <c r="C3" s="386"/>
      <c r="D3" s="381"/>
      <c r="E3" s="383" t="s">
        <v>215</v>
      </c>
      <c r="F3" s="384"/>
    </row>
    <row r="4" spans="2:6" x14ac:dyDescent="0.25">
      <c r="B4" s="1" t="s">
        <v>234</v>
      </c>
      <c r="C4" s="234" t="s">
        <v>191</v>
      </c>
      <c r="D4" s="234" t="s">
        <v>192</v>
      </c>
      <c r="E4" s="235" t="s">
        <v>193</v>
      </c>
      <c r="F4" s="236" t="s">
        <v>194</v>
      </c>
    </row>
    <row r="5" spans="2:6" x14ac:dyDescent="0.25">
      <c r="B5" s="55" t="s">
        <v>235</v>
      </c>
      <c r="C5" s="102"/>
      <c r="D5" s="102"/>
      <c r="E5" s="102"/>
      <c r="F5" s="240">
        <f>C5+D5+E5</f>
        <v>0</v>
      </c>
    </row>
    <row r="6" spans="2:6" x14ac:dyDescent="0.25">
      <c r="B6" s="55" t="s">
        <v>236</v>
      </c>
      <c r="C6" s="102"/>
      <c r="D6" s="102"/>
      <c r="E6" s="102"/>
      <c r="F6" s="240">
        <f t="shared" ref="F6:F14" si="0">C6+D6+E6</f>
        <v>0</v>
      </c>
    </row>
    <row r="7" spans="2:6" x14ac:dyDescent="0.25">
      <c r="B7" s="55" t="s">
        <v>237</v>
      </c>
      <c r="C7" s="102"/>
      <c r="D7" s="102"/>
      <c r="E7" s="102"/>
      <c r="F7" s="240">
        <f t="shared" si="0"/>
        <v>0</v>
      </c>
    </row>
    <row r="8" spans="2:6" x14ac:dyDescent="0.25">
      <c r="B8" s="55" t="s">
        <v>238</v>
      </c>
      <c r="C8" s="102"/>
      <c r="D8" s="102"/>
      <c r="E8" s="102"/>
      <c r="F8" s="240">
        <f t="shared" si="0"/>
        <v>0</v>
      </c>
    </row>
    <row r="9" spans="2:6" x14ac:dyDescent="0.25">
      <c r="B9" s="55" t="s">
        <v>239</v>
      </c>
      <c r="C9" s="102"/>
      <c r="D9" s="102"/>
      <c r="E9" s="102"/>
      <c r="F9" s="240">
        <f t="shared" si="0"/>
        <v>0</v>
      </c>
    </row>
    <row r="10" spans="2:6" x14ac:dyDescent="0.25">
      <c r="B10" s="55" t="s">
        <v>240</v>
      </c>
      <c r="C10" s="102"/>
      <c r="D10" s="102"/>
      <c r="E10" s="102"/>
      <c r="F10" s="240">
        <f t="shared" si="0"/>
        <v>0</v>
      </c>
    </row>
    <row r="11" spans="2:6" x14ac:dyDescent="0.25">
      <c r="B11" s="55" t="s">
        <v>241</v>
      </c>
      <c r="C11" s="102"/>
      <c r="D11" s="102"/>
      <c r="E11" s="102"/>
      <c r="F11" s="240">
        <f t="shared" si="0"/>
        <v>0</v>
      </c>
    </row>
    <row r="12" spans="2:6" x14ac:dyDescent="0.25">
      <c r="B12" s="55" t="s">
        <v>242</v>
      </c>
      <c r="C12" s="102"/>
      <c r="D12" s="102"/>
      <c r="E12" s="102"/>
      <c r="F12" s="240">
        <f t="shared" si="0"/>
        <v>0</v>
      </c>
    </row>
    <row r="13" spans="2:6" x14ac:dyDescent="0.25">
      <c r="B13" s="55" t="s">
        <v>243</v>
      </c>
      <c r="C13" s="102"/>
      <c r="D13" s="102"/>
      <c r="E13" s="102"/>
      <c r="F13" s="240">
        <f t="shared" si="0"/>
        <v>0</v>
      </c>
    </row>
    <row r="14" spans="2:6" x14ac:dyDescent="0.25">
      <c r="B14" s="55" t="s">
        <v>244</v>
      </c>
      <c r="C14" s="102"/>
      <c r="D14" s="102"/>
      <c r="E14" s="102"/>
      <c r="F14" s="240">
        <f t="shared" si="0"/>
        <v>0</v>
      </c>
    </row>
    <row r="15" spans="2:6" x14ac:dyDescent="0.25">
      <c r="B15" s="251" t="s">
        <v>55</v>
      </c>
      <c r="C15" s="252">
        <f>SUM(C5:C14)</f>
        <v>0</v>
      </c>
      <c r="D15" s="252">
        <f t="shared" ref="D15:E15" si="1">SUM(D5:D14)</f>
        <v>0</v>
      </c>
      <c r="E15" s="252">
        <f t="shared" si="1"/>
        <v>0</v>
      </c>
      <c r="F15" s="253">
        <f>C15+D15+E15</f>
        <v>0</v>
      </c>
    </row>
    <row r="16" spans="2:6" ht="16.5" thickBot="1" x14ac:dyDescent="0.3">
      <c r="B16" s="135"/>
      <c r="C16" s="135"/>
      <c r="D16" s="135"/>
      <c r="E16" s="135"/>
      <c r="F16" s="135"/>
    </row>
    <row r="17" spans="2:3" ht="17.25" thickTop="1" thickBot="1" x14ac:dyDescent="0.3">
      <c r="B17" s="61" t="s">
        <v>213</v>
      </c>
      <c r="C17" s="88"/>
    </row>
    <row r="18" spans="2:3" ht="16.5" thickTop="1" x14ac:dyDescent="0.25">
      <c r="B18" s="135"/>
      <c r="C18" s="135"/>
    </row>
  </sheetData>
  <protectedRanges>
    <protectedRange sqref="F5:F14" name="Rango1_1_5" securityDescriptor="O:WDG:WDD:(A;;CC;;;WD)"/>
  </protectedRanges>
  <mergeCells count="3">
    <mergeCell ref="B2:F2"/>
    <mergeCell ref="B3:D3"/>
    <mergeCell ref="E3:F3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1"/>
  <dimension ref="B1:E287"/>
  <sheetViews>
    <sheetView workbookViewId="0">
      <selection activeCell="B8" sqref="B8:C8"/>
    </sheetView>
  </sheetViews>
  <sheetFormatPr baseColWidth="10" defaultColWidth="11.42578125" defaultRowHeight="15.75" x14ac:dyDescent="0.25"/>
  <cols>
    <col min="1" max="1" width="5" style="46" customWidth="1"/>
    <col min="2" max="2" width="39.5703125" style="52" customWidth="1"/>
    <col min="3" max="3" width="52.140625" style="52" customWidth="1"/>
    <col min="4" max="4" width="23.85546875" style="52" customWidth="1"/>
    <col min="5" max="5" width="11.42578125" style="52"/>
    <col min="6" max="16384" width="11.42578125" style="46"/>
  </cols>
  <sheetData>
    <row r="1" spans="2:5" s="45" customFormat="1" ht="21" customHeight="1" x14ac:dyDescent="0.25">
      <c r="B1" s="135"/>
      <c r="C1" s="135"/>
      <c r="D1" s="135"/>
      <c r="E1" s="135"/>
    </row>
    <row r="2" spans="2:5" s="45" customFormat="1" x14ac:dyDescent="0.25">
      <c r="B2" s="135"/>
      <c r="C2" s="135"/>
      <c r="D2" s="135"/>
      <c r="E2" s="135"/>
    </row>
    <row r="3" spans="2:5" s="45" customFormat="1" x14ac:dyDescent="0.25">
      <c r="B3" s="391" t="s">
        <v>259</v>
      </c>
      <c r="C3" s="392"/>
      <c r="D3" s="43" t="s">
        <v>1229</v>
      </c>
      <c r="E3" s="135"/>
    </row>
    <row r="4" spans="2:5" s="45" customFormat="1" x14ac:dyDescent="0.25">
      <c r="B4" s="395" t="s">
        <v>260</v>
      </c>
      <c r="C4" s="396"/>
      <c r="D4" s="255" t="s">
        <v>261</v>
      </c>
      <c r="E4" s="135"/>
    </row>
    <row r="5" spans="2:5" s="45" customFormat="1" x14ac:dyDescent="0.25">
      <c r="B5" s="393" t="s">
        <v>262</v>
      </c>
      <c r="C5" s="394"/>
      <c r="D5" s="256">
        <v>0</v>
      </c>
      <c r="E5" s="135"/>
    </row>
    <row r="6" spans="2:5" s="45" customFormat="1" x14ac:dyDescent="0.25">
      <c r="B6" s="393" t="s">
        <v>263</v>
      </c>
      <c r="C6" s="394"/>
      <c r="D6" s="256">
        <v>39500321001</v>
      </c>
      <c r="E6" s="135"/>
    </row>
    <row r="7" spans="2:5" s="45" customFormat="1" x14ac:dyDescent="0.25">
      <c r="B7" s="393" t="s">
        <v>264</v>
      </c>
      <c r="C7" s="394"/>
      <c r="D7" s="257">
        <v>42690684220</v>
      </c>
      <c r="E7" s="135"/>
    </row>
    <row r="8" spans="2:5" s="45" customFormat="1" x14ac:dyDescent="0.25">
      <c r="B8" s="393" t="s">
        <v>265</v>
      </c>
      <c r="C8" s="394"/>
      <c r="D8" s="256"/>
      <c r="E8" s="135"/>
    </row>
    <row r="9" spans="2:5" s="45" customFormat="1" x14ac:dyDescent="0.25">
      <c r="B9" s="393" t="s">
        <v>266</v>
      </c>
      <c r="C9" s="394"/>
      <c r="D9" s="257"/>
      <c r="E9" s="135"/>
    </row>
    <row r="10" spans="2:5" s="45" customFormat="1" x14ac:dyDescent="0.25">
      <c r="B10" s="393" t="s">
        <v>267</v>
      </c>
      <c r="C10" s="394"/>
      <c r="D10" s="257">
        <v>707583610</v>
      </c>
      <c r="E10" s="135"/>
    </row>
    <row r="11" spans="2:5" s="45" customFormat="1" x14ac:dyDescent="0.25">
      <c r="B11" s="258" t="s">
        <v>268</v>
      </c>
      <c r="C11" s="259"/>
      <c r="D11" s="260">
        <v>16713764430</v>
      </c>
      <c r="E11" s="135"/>
    </row>
    <row r="12" spans="2:5" s="45" customFormat="1" x14ac:dyDescent="0.25">
      <c r="B12" s="261" t="s">
        <v>269</v>
      </c>
      <c r="C12" s="262"/>
      <c r="D12" s="263">
        <f>SUM(D5:D11)</f>
        <v>99612353261</v>
      </c>
      <c r="E12" s="135"/>
    </row>
    <row r="13" spans="2:5" s="45" customFormat="1" x14ac:dyDescent="0.25">
      <c r="B13" s="135"/>
      <c r="C13" s="135"/>
      <c r="D13" s="135"/>
      <c r="E13" s="135"/>
    </row>
    <row r="14" spans="2:5" s="45" customFormat="1" x14ac:dyDescent="0.25">
      <c r="B14" s="135"/>
      <c r="C14" s="135"/>
      <c r="D14" s="135"/>
    </row>
    <row r="15" spans="2:5" s="45" customFormat="1" x14ac:dyDescent="0.25">
      <c r="B15" s="135"/>
      <c r="C15" s="135"/>
      <c r="D15" s="135"/>
    </row>
    <row r="16" spans="2:5" s="45" customFormat="1" x14ac:dyDescent="0.25">
      <c r="B16" s="135"/>
      <c r="C16" s="135"/>
      <c r="D16" s="135"/>
    </row>
    <row r="17" spans="2:5" s="45" customFormat="1" x14ac:dyDescent="0.25">
      <c r="B17" s="135"/>
      <c r="C17" s="135"/>
      <c r="D17" s="135"/>
    </row>
    <row r="18" spans="2:5" s="45" customFormat="1" x14ac:dyDescent="0.25">
      <c r="B18" s="135"/>
      <c r="C18" s="135"/>
      <c r="D18" s="135"/>
    </row>
    <row r="19" spans="2:5" s="45" customFormat="1" x14ac:dyDescent="0.25">
      <c r="B19" s="135"/>
      <c r="C19" s="135"/>
      <c r="D19" s="135"/>
      <c r="E19" s="135"/>
    </row>
    <row r="20" spans="2:5" s="45" customFormat="1" x14ac:dyDescent="0.25">
      <c r="B20" s="135"/>
      <c r="C20" s="135"/>
      <c r="D20" s="135"/>
      <c r="E20" s="135"/>
    </row>
    <row r="21" spans="2:5" s="45" customFormat="1" x14ac:dyDescent="0.25">
      <c r="B21" s="135"/>
      <c r="C21" s="135"/>
      <c r="D21" s="135"/>
      <c r="E21" s="135"/>
    </row>
    <row r="22" spans="2:5" s="45" customFormat="1" x14ac:dyDescent="0.25">
      <c r="B22" s="135"/>
      <c r="C22" s="135"/>
      <c r="D22" s="135"/>
      <c r="E22" s="135"/>
    </row>
    <row r="23" spans="2:5" s="45" customFormat="1" x14ac:dyDescent="0.25">
      <c r="B23" s="135"/>
      <c r="C23" s="135"/>
      <c r="D23" s="135"/>
      <c r="E23" s="135"/>
    </row>
    <row r="24" spans="2:5" s="45" customFormat="1" x14ac:dyDescent="0.25">
      <c r="B24" s="135"/>
      <c r="C24" s="135"/>
      <c r="D24" s="135"/>
      <c r="E24" s="135"/>
    </row>
    <row r="25" spans="2:5" s="45" customFormat="1" x14ac:dyDescent="0.25">
      <c r="B25" s="135"/>
      <c r="C25" s="135"/>
      <c r="D25" s="135"/>
      <c r="E25" s="135"/>
    </row>
    <row r="26" spans="2:5" s="45" customFormat="1" x14ac:dyDescent="0.25">
      <c r="B26" s="135"/>
      <c r="C26" s="135"/>
      <c r="D26" s="135"/>
      <c r="E26" s="135"/>
    </row>
    <row r="27" spans="2:5" s="45" customFormat="1" x14ac:dyDescent="0.25">
      <c r="B27" s="135"/>
      <c r="C27" s="135"/>
      <c r="D27" s="135"/>
      <c r="E27" s="135"/>
    </row>
    <row r="28" spans="2:5" s="45" customFormat="1" x14ac:dyDescent="0.25">
      <c r="B28" s="135"/>
      <c r="C28" s="135"/>
      <c r="D28" s="135"/>
      <c r="E28" s="135"/>
    </row>
    <row r="29" spans="2:5" s="45" customFormat="1" x14ac:dyDescent="0.25">
      <c r="B29" s="135"/>
      <c r="C29" s="135"/>
      <c r="D29" s="135"/>
      <c r="E29" s="135"/>
    </row>
    <row r="30" spans="2:5" s="45" customFormat="1" x14ac:dyDescent="0.25">
      <c r="B30" s="135"/>
      <c r="C30" s="135"/>
      <c r="D30" s="135"/>
      <c r="E30" s="135"/>
    </row>
    <row r="31" spans="2:5" s="45" customFormat="1" x14ac:dyDescent="0.25">
      <c r="B31" s="135"/>
      <c r="C31" s="135"/>
      <c r="D31" s="135"/>
      <c r="E31" s="135"/>
    </row>
    <row r="32" spans="2:5" s="45" customFormat="1" x14ac:dyDescent="0.25">
      <c r="B32" s="135"/>
      <c r="C32" s="135"/>
      <c r="D32" s="135"/>
      <c r="E32" s="135"/>
    </row>
    <row r="33" spans="2:5" s="45" customFormat="1" x14ac:dyDescent="0.25">
      <c r="B33" s="135"/>
      <c r="C33" s="135"/>
      <c r="D33" s="135"/>
      <c r="E33" s="135"/>
    </row>
    <row r="34" spans="2:5" s="45" customFormat="1" x14ac:dyDescent="0.25">
      <c r="B34" s="135"/>
      <c r="C34" s="135"/>
      <c r="D34" s="135"/>
      <c r="E34" s="135"/>
    </row>
    <row r="35" spans="2:5" s="45" customFormat="1" x14ac:dyDescent="0.25">
      <c r="B35" s="135"/>
      <c r="C35" s="135"/>
      <c r="D35" s="135"/>
      <c r="E35" s="135"/>
    </row>
    <row r="36" spans="2:5" s="45" customFormat="1" x14ac:dyDescent="0.25">
      <c r="B36" s="135"/>
      <c r="C36" s="135"/>
      <c r="D36" s="135"/>
      <c r="E36" s="135"/>
    </row>
    <row r="37" spans="2:5" s="45" customFormat="1" x14ac:dyDescent="0.25">
      <c r="B37" s="135"/>
      <c r="C37" s="135"/>
      <c r="D37" s="135"/>
      <c r="E37" s="135"/>
    </row>
    <row r="38" spans="2:5" s="45" customFormat="1" x14ac:dyDescent="0.25">
      <c r="B38" s="135"/>
      <c r="C38" s="135"/>
      <c r="D38" s="135"/>
      <c r="E38" s="135"/>
    </row>
    <row r="39" spans="2:5" s="45" customFormat="1" x14ac:dyDescent="0.25">
      <c r="B39" s="135"/>
      <c r="C39" s="135"/>
      <c r="D39" s="135"/>
      <c r="E39" s="135"/>
    </row>
    <row r="40" spans="2:5" s="45" customFormat="1" x14ac:dyDescent="0.25">
      <c r="B40" s="135"/>
      <c r="C40" s="135"/>
      <c r="D40" s="135"/>
      <c r="E40" s="135"/>
    </row>
    <row r="41" spans="2:5" s="45" customFormat="1" x14ac:dyDescent="0.25">
      <c r="B41" s="135"/>
      <c r="C41" s="135"/>
      <c r="D41" s="135"/>
      <c r="E41" s="135"/>
    </row>
    <row r="42" spans="2:5" s="45" customFormat="1" x14ac:dyDescent="0.25">
      <c r="B42" s="135"/>
      <c r="C42" s="135"/>
      <c r="D42" s="135"/>
      <c r="E42" s="135"/>
    </row>
    <row r="43" spans="2:5" s="45" customFormat="1" x14ac:dyDescent="0.25">
      <c r="B43" s="135"/>
      <c r="C43" s="135"/>
      <c r="D43" s="135"/>
      <c r="E43" s="135"/>
    </row>
    <row r="44" spans="2:5" s="45" customFormat="1" x14ac:dyDescent="0.25">
      <c r="B44" s="135"/>
      <c r="C44" s="135"/>
      <c r="D44" s="135"/>
      <c r="E44" s="135"/>
    </row>
    <row r="45" spans="2:5" s="45" customFormat="1" x14ac:dyDescent="0.25">
      <c r="B45" s="135"/>
      <c r="C45" s="135"/>
      <c r="D45" s="135"/>
      <c r="E45" s="135"/>
    </row>
    <row r="46" spans="2:5" s="45" customFormat="1" x14ac:dyDescent="0.25">
      <c r="B46" s="135"/>
      <c r="C46" s="135"/>
      <c r="D46" s="135"/>
      <c r="E46" s="135"/>
    </row>
    <row r="47" spans="2:5" s="45" customFormat="1" x14ac:dyDescent="0.25">
      <c r="B47" s="135"/>
      <c r="C47" s="135"/>
      <c r="D47" s="135"/>
      <c r="E47" s="135"/>
    </row>
    <row r="48" spans="2:5" s="45" customFormat="1" x14ac:dyDescent="0.25">
      <c r="B48" s="135"/>
      <c r="C48" s="135"/>
      <c r="D48" s="135"/>
      <c r="E48" s="135"/>
    </row>
    <row r="49" spans="2:5" s="45" customFormat="1" x14ac:dyDescent="0.25">
      <c r="B49" s="135"/>
      <c r="C49" s="135"/>
      <c r="D49" s="135"/>
      <c r="E49" s="135"/>
    </row>
    <row r="50" spans="2:5" s="45" customFormat="1" x14ac:dyDescent="0.25">
      <c r="B50" s="135"/>
      <c r="C50" s="135"/>
      <c r="D50" s="135"/>
      <c r="E50" s="135"/>
    </row>
    <row r="51" spans="2:5" s="45" customFormat="1" x14ac:dyDescent="0.25">
      <c r="B51" s="135"/>
      <c r="C51" s="135"/>
      <c r="D51" s="135"/>
      <c r="E51" s="135"/>
    </row>
    <row r="52" spans="2:5" s="45" customFormat="1" x14ac:dyDescent="0.25">
      <c r="B52" s="135"/>
      <c r="C52" s="135"/>
      <c r="D52" s="135"/>
      <c r="E52" s="135"/>
    </row>
    <row r="53" spans="2:5" s="45" customFormat="1" x14ac:dyDescent="0.25">
      <c r="B53" s="135"/>
      <c r="C53" s="135"/>
      <c r="D53" s="135"/>
      <c r="E53" s="135"/>
    </row>
    <row r="54" spans="2:5" s="45" customFormat="1" x14ac:dyDescent="0.25">
      <c r="B54" s="135"/>
      <c r="C54" s="135"/>
      <c r="D54" s="135"/>
      <c r="E54" s="135"/>
    </row>
    <row r="55" spans="2:5" s="45" customFormat="1" x14ac:dyDescent="0.25">
      <c r="B55" s="135"/>
      <c r="C55" s="135"/>
      <c r="D55" s="135"/>
      <c r="E55" s="135"/>
    </row>
    <row r="56" spans="2:5" s="45" customFormat="1" x14ac:dyDescent="0.25">
      <c r="B56" s="135"/>
      <c r="C56" s="135"/>
      <c r="D56" s="135"/>
      <c r="E56" s="135"/>
    </row>
    <row r="57" spans="2:5" s="45" customFormat="1" x14ac:dyDescent="0.25">
      <c r="B57" s="135"/>
      <c r="C57" s="135"/>
      <c r="D57" s="135"/>
      <c r="E57" s="135"/>
    </row>
    <row r="58" spans="2:5" s="45" customFormat="1" x14ac:dyDescent="0.25">
      <c r="B58" s="135"/>
      <c r="C58" s="135"/>
      <c r="D58" s="135"/>
      <c r="E58" s="135"/>
    </row>
    <row r="59" spans="2:5" s="45" customFormat="1" x14ac:dyDescent="0.25">
      <c r="B59" s="135"/>
      <c r="C59" s="135"/>
      <c r="D59" s="135"/>
      <c r="E59" s="135"/>
    </row>
    <row r="60" spans="2:5" s="45" customFormat="1" x14ac:dyDescent="0.25">
      <c r="B60" s="135"/>
      <c r="C60" s="135"/>
      <c r="D60" s="135"/>
      <c r="E60" s="135"/>
    </row>
    <row r="61" spans="2:5" s="45" customFormat="1" x14ac:dyDescent="0.25">
      <c r="B61" s="135"/>
      <c r="C61" s="135"/>
      <c r="D61" s="135"/>
      <c r="E61" s="135"/>
    </row>
    <row r="62" spans="2:5" s="45" customFormat="1" x14ac:dyDescent="0.25">
      <c r="B62" s="135"/>
      <c r="C62" s="135"/>
      <c r="D62" s="135"/>
      <c r="E62" s="135"/>
    </row>
    <row r="63" spans="2:5" s="45" customFormat="1" x14ac:dyDescent="0.25">
      <c r="B63" s="135"/>
      <c r="C63" s="135"/>
      <c r="D63" s="135"/>
      <c r="E63" s="135"/>
    </row>
    <row r="64" spans="2:5" s="45" customFormat="1" x14ac:dyDescent="0.25">
      <c r="B64" s="135"/>
      <c r="C64" s="135"/>
      <c r="D64" s="135"/>
      <c r="E64" s="135"/>
    </row>
    <row r="65" spans="2:5" s="45" customFormat="1" x14ac:dyDescent="0.25">
      <c r="B65" s="135"/>
      <c r="C65" s="135"/>
      <c r="D65" s="135"/>
      <c r="E65" s="135"/>
    </row>
    <row r="66" spans="2:5" s="45" customFormat="1" x14ac:dyDescent="0.25">
      <c r="B66" s="135"/>
      <c r="C66" s="135"/>
      <c r="D66" s="135"/>
      <c r="E66" s="135"/>
    </row>
    <row r="67" spans="2:5" s="45" customFormat="1" x14ac:dyDescent="0.25">
      <c r="B67" s="135"/>
      <c r="C67" s="135"/>
      <c r="D67" s="135"/>
      <c r="E67" s="135"/>
    </row>
    <row r="68" spans="2:5" s="45" customFormat="1" x14ac:dyDescent="0.25">
      <c r="B68" s="135"/>
      <c r="C68" s="135"/>
      <c r="D68" s="135"/>
      <c r="E68" s="135"/>
    </row>
    <row r="69" spans="2:5" s="45" customFormat="1" x14ac:dyDescent="0.25">
      <c r="B69" s="135"/>
      <c r="C69" s="135"/>
      <c r="D69" s="135"/>
      <c r="E69" s="135"/>
    </row>
    <row r="70" spans="2:5" s="45" customFormat="1" x14ac:dyDescent="0.25">
      <c r="B70" s="135"/>
      <c r="C70" s="135"/>
      <c r="D70" s="135"/>
      <c r="E70" s="135"/>
    </row>
    <row r="71" spans="2:5" s="45" customFormat="1" x14ac:dyDescent="0.25">
      <c r="B71" s="135"/>
      <c r="C71" s="135"/>
      <c r="D71" s="135"/>
      <c r="E71" s="135"/>
    </row>
    <row r="72" spans="2:5" s="45" customFormat="1" x14ac:dyDescent="0.25">
      <c r="B72" s="135"/>
      <c r="C72" s="135"/>
      <c r="D72" s="135"/>
      <c r="E72" s="135"/>
    </row>
    <row r="73" spans="2:5" s="45" customFormat="1" x14ac:dyDescent="0.25">
      <c r="B73" s="135"/>
      <c r="C73" s="135"/>
      <c r="D73" s="135"/>
      <c r="E73" s="135"/>
    </row>
    <row r="74" spans="2:5" s="45" customFormat="1" x14ac:dyDescent="0.25">
      <c r="B74" s="135"/>
      <c r="C74" s="135"/>
      <c r="D74" s="135"/>
      <c r="E74" s="135"/>
    </row>
    <row r="75" spans="2:5" s="45" customFormat="1" x14ac:dyDescent="0.25">
      <c r="B75" s="135"/>
      <c r="C75" s="135"/>
      <c r="D75" s="135"/>
      <c r="E75" s="135"/>
    </row>
    <row r="76" spans="2:5" s="45" customFormat="1" x14ac:dyDescent="0.25">
      <c r="B76" s="135"/>
      <c r="C76" s="135"/>
      <c r="D76" s="135"/>
      <c r="E76" s="135"/>
    </row>
    <row r="77" spans="2:5" s="45" customFormat="1" x14ac:dyDescent="0.25">
      <c r="B77" s="135"/>
      <c r="C77" s="135"/>
      <c r="D77" s="135"/>
      <c r="E77" s="135"/>
    </row>
    <row r="78" spans="2:5" s="45" customFormat="1" x14ac:dyDescent="0.25">
      <c r="B78" s="135"/>
      <c r="C78" s="135"/>
      <c r="D78" s="135"/>
      <c r="E78" s="135"/>
    </row>
    <row r="79" spans="2:5" s="45" customFormat="1" x14ac:dyDescent="0.25">
      <c r="B79" s="135"/>
      <c r="C79" s="135"/>
      <c r="D79" s="135"/>
      <c r="E79" s="135"/>
    </row>
    <row r="80" spans="2:5" s="45" customFormat="1" x14ac:dyDescent="0.25">
      <c r="B80" s="135"/>
      <c r="C80" s="135"/>
      <c r="D80" s="135"/>
      <c r="E80" s="135"/>
    </row>
    <row r="81" spans="2:5" s="45" customFormat="1" x14ac:dyDescent="0.25">
      <c r="B81" s="135"/>
      <c r="C81" s="135"/>
      <c r="D81" s="135"/>
      <c r="E81" s="135"/>
    </row>
    <row r="82" spans="2:5" s="45" customFormat="1" x14ac:dyDescent="0.25">
      <c r="B82" s="135"/>
      <c r="C82" s="135"/>
      <c r="D82" s="135"/>
      <c r="E82" s="135"/>
    </row>
    <row r="83" spans="2:5" s="45" customFormat="1" x14ac:dyDescent="0.25">
      <c r="B83" s="135"/>
      <c r="C83" s="135"/>
      <c r="D83" s="135"/>
      <c r="E83" s="135"/>
    </row>
    <row r="84" spans="2:5" s="45" customFormat="1" x14ac:dyDescent="0.25">
      <c r="B84" s="135"/>
      <c r="C84" s="135"/>
      <c r="D84" s="135"/>
      <c r="E84" s="135"/>
    </row>
    <row r="85" spans="2:5" s="45" customFormat="1" x14ac:dyDescent="0.25">
      <c r="B85" s="135"/>
      <c r="C85" s="135"/>
      <c r="D85" s="135"/>
      <c r="E85" s="135"/>
    </row>
    <row r="86" spans="2:5" s="45" customFormat="1" x14ac:dyDescent="0.25">
      <c r="B86" s="135"/>
      <c r="C86" s="135"/>
      <c r="D86" s="135"/>
      <c r="E86" s="135"/>
    </row>
    <row r="87" spans="2:5" s="45" customFormat="1" x14ac:dyDescent="0.25">
      <c r="B87" s="135"/>
      <c r="C87" s="135"/>
      <c r="D87" s="135"/>
      <c r="E87" s="135"/>
    </row>
    <row r="88" spans="2:5" s="45" customFormat="1" x14ac:dyDescent="0.25">
      <c r="B88" s="135"/>
      <c r="C88" s="135"/>
      <c r="D88" s="135"/>
      <c r="E88" s="135"/>
    </row>
    <row r="89" spans="2:5" s="45" customFormat="1" x14ac:dyDescent="0.25">
      <c r="B89" s="135"/>
      <c r="C89" s="135"/>
      <c r="D89" s="135"/>
      <c r="E89" s="135"/>
    </row>
    <row r="90" spans="2:5" s="45" customFormat="1" x14ac:dyDescent="0.25">
      <c r="B90" s="135"/>
      <c r="C90" s="135"/>
      <c r="D90" s="135"/>
      <c r="E90" s="135"/>
    </row>
    <row r="91" spans="2:5" s="45" customFormat="1" x14ac:dyDescent="0.25">
      <c r="B91" s="135"/>
      <c r="C91" s="135"/>
      <c r="D91" s="135"/>
      <c r="E91" s="135"/>
    </row>
    <row r="92" spans="2:5" s="45" customFormat="1" x14ac:dyDescent="0.25">
      <c r="B92" s="135"/>
      <c r="C92" s="135"/>
      <c r="D92" s="135"/>
      <c r="E92" s="135"/>
    </row>
    <row r="93" spans="2:5" s="45" customFormat="1" x14ac:dyDescent="0.25">
      <c r="B93" s="135"/>
      <c r="C93" s="135"/>
      <c r="D93" s="135"/>
      <c r="E93" s="135"/>
    </row>
    <row r="94" spans="2:5" s="45" customFormat="1" x14ac:dyDescent="0.25">
      <c r="B94" s="135"/>
      <c r="C94" s="135"/>
      <c r="D94" s="135"/>
      <c r="E94" s="135"/>
    </row>
    <row r="95" spans="2:5" s="45" customFormat="1" x14ac:dyDescent="0.25">
      <c r="B95" s="135"/>
      <c r="C95" s="135"/>
      <c r="D95" s="135"/>
      <c r="E95" s="135"/>
    </row>
    <row r="96" spans="2:5" s="45" customFormat="1" x14ac:dyDescent="0.25">
      <c r="B96" s="135"/>
      <c r="C96" s="135"/>
      <c r="D96" s="135"/>
      <c r="E96" s="135"/>
    </row>
    <row r="97" spans="2:5" s="45" customFormat="1" x14ac:dyDescent="0.25">
      <c r="B97" s="135"/>
      <c r="C97" s="135"/>
      <c r="D97" s="135"/>
      <c r="E97" s="135"/>
    </row>
    <row r="98" spans="2:5" s="45" customFormat="1" x14ac:dyDescent="0.25">
      <c r="B98" s="135"/>
      <c r="C98" s="135"/>
      <c r="D98" s="135"/>
      <c r="E98" s="135"/>
    </row>
    <row r="99" spans="2:5" s="45" customFormat="1" x14ac:dyDescent="0.25">
      <c r="B99" s="135"/>
      <c r="C99" s="135"/>
      <c r="D99" s="135"/>
      <c r="E99" s="135"/>
    </row>
    <row r="100" spans="2:5" s="45" customFormat="1" x14ac:dyDescent="0.25">
      <c r="B100" s="135"/>
      <c r="C100" s="135"/>
      <c r="D100" s="135"/>
      <c r="E100" s="135"/>
    </row>
    <row r="101" spans="2:5" s="45" customFormat="1" x14ac:dyDescent="0.25">
      <c r="B101" s="135"/>
      <c r="C101" s="135"/>
      <c r="D101" s="135"/>
      <c r="E101" s="135"/>
    </row>
    <row r="102" spans="2:5" s="45" customFormat="1" x14ac:dyDescent="0.25">
      <c r="B102" s="135"/>
      <c r="C102" s="135"/>
      <c r="D102" s="135"/>
      <c r="E102" s="135"/>
    </row>
    <row r="103" spans="2:5" s="45" customFormat="1" x14ac:dyDescent="0.25">
      <c r="B103" s="135"/>
      <c r="C103" s="135"/>
      <c r="D103" s="135"/>
      <c r="E103" s="135"/>
    </row>
    <row r="104" spans="2:5" s="45" customFormat="1" x14ac:dyDescent="0.25">
      <c r="B104" s="135"/>
      <c r="C104" s="135"/>
      <c r="D104" s="135"/>
      <c r="E104" s="135"/>
    </row>
    <row r="105" spans="2:5" s="45" customFormat="1" x14ac:dyDescent="0.25">
      <c r="B105" s="135"/>
      <c r="C105" s="135"/>
      <c r="D105" s="135"/>
      <c r="E105" s="135"/>
    </row>
    <row r="106" spans="2:5" s="45" customFormat="1" x14ac:dyDescent="0.25">
      <c r="B106" s="135"/>
      <c r="C106" s="135"/>
      <c r="D106" s="135"/>
      <c r="E106" s="135"/>
    </row>
    <row r="107" spans="2:5" s="45" customFormat="1" x14ac:dyDescent="0.25">
      <c r="B107" s="135"/>
      <c r="C107" s="135"/>
      <c r="D107" s="135"/>
      <c r="E107" s="135"/>
    </row>
    <row r="108" spans="2:5" s="45" customFormat="1" x14ac:dyDescent="0.25">
      <c r="B108" s="135"/>
      <c r="C108" s="135"/>
      <c r="D108" s="135"/>
      <c r="E108" s="135"/>
    </row>
    <row r="109" spans="2:5" s="45" customFormat="1" x14ac:dyDescent="0.25">
      <c r="B109" s="135"/>
      <c r="C109" s="135"/>
      <c r="D109" s="135"/>
      <c r="E109" s="135"/>
    </row>
    <row r="110" spans="2:5" s="45" customFormat="1" x14ac:dyDescent="0.25">
      <c r="B110" s="135"/>
      <c r="C110" s="135"/>
      <c r="D110" s="135"/>
      <c r="E110" s="135"/>
    </row>
    <row r="111" spans="2:5" s="45" customFormat="1" x14ac:dyDescent="0.25">
      <c r="B111" s="135"/>
      <c r="C111" s="135"/>
      <c r="D111" s="135"/>
      <c r="E111" s="135"/>
    </row>
    <row r="112" spans="2:5" s="45" customFormat="1" x14ac:dyDescent="0.25">
      <c r="B112" s="135"/>
      <c r="C112" s="135"/>
      <c r="D112" s="135"/>
      <c r="E112" s="135"/>
    </row>
    <row r="113" spans="2:5" s="45" customFormat="1" x14ac:dyDescent="0.25">
      <c r="B113" s="135"/>
      <c r="C113" s="135"/>
      <c r="D113" s="135"/>
      <c r="E113" s="135"/>
    </row>
    <row r="114" spans="2:5" s="45" customFormat="1" x14ac:dyDescent="0.25">
      <c r="B114" s="135"/>
      <c r="C114" s="135"/>
      <c r="D114" s="135"/>
      <c r="E114" s="135"/>
    </row>
    <row r="115" spans="2:5" s="45" customFormat="1" x14ac:dyDescent="0.25">
      <c r="B115" s="135"/>
      <c r="C115" s="135"/>
      <c r="D115" s="135"/>
      <c r="E115" s="135"/>
    </row>
    <row r="116" spans="2:5" s="45" customFormat="1" x14ac:dyDescent="0.25">
      <c r="B116" s="135"/>
      <c r="C116" s="135"/>
      <c r="D116" s="135"/>
      <c r="E116" s="135"/>
    </row>
    <row r="117" spans="2:5" s="45" customFormat="1" x14ac:dyDescent="0.25">
      <c r="B117" s="135"/>
      <c r="C117" s="135"/>
      <c r="D117" s="135"/>
      <c r="E117" s="135"/>
    </row>
    <row r="118" spans="2:5" s="45" customFormat="1" x14ac:dyDescent="0.25">
      <c r="B118" s="135"/>
      <c r="C118" s="135"/>
      <c r="D118" s="135"/>
      <c r="E118" s="135"/>
    </row>
    <row r="119" spans="2:5" s="45" customFormat="1" x14ac:dyDescent="0.25">
      <c r="B119" s="135"/>
      <c r="C119" s="135"/>
      <c r="D119" s="135"/>
      <c r="E119" s="135"/>
    </row>
    <row r="120" spans="2:5" s="45" customFormat="1" x14ac:dyDescent="0.25">
      <c r="B120" s="135"/>
      <c r="C120" s="135"/>
      <c r="D120" s="135"/>
      <c r="E120" s="135"/>
    </row>
    <row r="121" spans="2:5" s="45" customFormat="1" x14ac:dyDescent="0.25">
      <c r="B121" s="135"/>
      <c r="C121" s="135"/>
      <c r="D121" s="135"/>
      <c r="E121" s="135"/>
    </row>
    <row r="122" spans="2:5" s="45" customFormat="1" x14ac:dyDescent="0.25">
      <c r="B122" s="135"/>
      <c r="C122" s="135"/>
      <c r="D122" s="135"/>
      <c r="E122" s="135"/>
    </row>
    <row r="123" spans="2:5" s="45" customFormat="1" x14ac:dyDescent="0.25">
      <c r="B123" s="135"/>
      <c r="C123" s="135"/>
      <c r="D123" s="135"/>
      <c r="E123" s="135"/>
    </row>
    <row r="124" spans="2:5" s="45" customFormat="1" x14ac:dyDescent="0.25">
      <c r="B124" s="135"/>
      <c r="C124" s="135"/>
      <c r="D124" s="135"/>
      <c r="E124" s="135"/>
    </row>
    <row r="125" spans="2:5" s="45" customFormat="1" x14ac:dyDescent="0.25">
      <c r="B125" s="135"/>
      <c r="C125" s="135"/>
      <c r="D125" s="135"/>
      <c r="E125" s="135"/>
    </row>
    <row r="126" spans="2:5" s="45" customFormat="1" x14ac:dyDescent="0.25">
      <c r="B126" s="135"/>
      <c r="C126" s="135"/>
      <c r="D126" s="135"/>
      <c r="E126" s="135"/>
    </row>
    <row r="127" spans="2:5" s="45" customFormat="1" x14ac:dyDescent="0.25">
      <c r="B127" s="135"/>
      <c r="C127" s="135"/>
      <c r="D127" s="135"/>
      <c r="E127" s="135"/>
    </row>
    <row r="128" spans="2:5" s="45" customFormat="1" x14ac:dyDescent="0.25">
      <c r="B128" s="135"/>
      <c r="C128" s="135"/>
      <c r="D128" s="135"/>
      <c r="E128" s="135"/>
    </row>
    <row r="129" spans="2:5" s="45" customFormat="1" x14ac:dyDescent="0.25">
      <c r="B129" s="135"/>
      <c r="C129" s="135"/>
      <c r="D129" s="135"/>
      <c r="E129" s="135"/>
    </row>
    <row r="130" spans="2:5" s="45" customFormat="1" x14ac:dyDescent="0.25">
      <c r="B130" s="135"/>
      <c r="C130" s="135"/>
      <c r="D130" s="135"/>
      <c r="E130" s="135"/>
    </row>
    <row r="131" spans="2:5" s="45" customFormat="1" x14ac:dyDescent="0.25">
      <c r="B131" s="135"/>
      <c r="C131" s="135"/>
      <c r="D131" s="135"/>
      <c r="E131" s="135"/>
    </row>
    <row r="132" spans="2:5" s="45" customFormat="1" x14ac:dyDescent="0.25">
      <c r="B132" s="135"/>
      <c r="C132" s="135"/>
      <c r="D132" s="135"/>
      <c r="E132" s="135"/>
    </row>
    <row r="133" spans="2:5" s="45" customFormat="1" x14ac:dyDescent="0.25">
      <c r="B133" s="135"/>
      <c r="C133" s="135"/>
      <c r="D133" s="135"/>
      <c r="E133" s="135"/>
    </row>
    <row r="134" spans="2:5" s="45" customFormat="1" x14ac:dyDescent="0.25">
      <c r="B134" s="135"/>
      <c r="C134" s="135"/>
      <c r="D134" s="135"/>
      <c r="E134" s="135"/>
    </row>
    <row r="135" spans="2:5" s="45" customFormat="1" x14ac:dyDescent="0.25">
      <c r="B135" s="135"/>
      <c r="C135" s="135"/>
      <c r="D135" s="135"/>
      <c r="E135" s="135"/>
    </row>
    <row r="136" spans="2:5" s="45" customFormat="1" x14ac:dyDescent="0.25">
      <c r="B136" s="135"/>
      <c r="C136" s="135"/>
      <c r="D136" s="135"/>
      <c r="E136" s="135"/>
    </row>
    <row r="137" spans="2:5" s="45" customFormat="1" x14ac:dyDescent="0.25">
      <c r="B137" s="135"/>
      <c r="C137" s="135"/>
      <c r="D137" s="135"/>
      <c r="E137" s="135"/>
    </row>
    <row r="138" spans="2:5" s="45" customFormat="1" x14ac:dyDescent="0.25">
      <c r="B138" s="135"/>
      <c r="C138" s="135"/>
      <c r="D138" s="135"/>
      <c r="E138" s="135"/>
    </row>
    <row r="139" spans="2:5" s="45" customFormat="1" x14ac:dyDescent="0.25">
      <c r="B139" s="135"/>
      <c r="C139" s="135"/>
      <c r="D139" s="135"/>
      <c r="E139" s="135"/>
    </row>
    <row r="140" spans="2:5" s="45" customFormat="1" x14ac:dyDescent="0.25">
      <c r="B140" s="135"/>
      <c r="C140" s="135"/>
      <c r="D140" s="135"/>
      <c r="E140" s="135"/>
    </row>
    <row r="141" spans="2:5" s="45" customFormat="1" x14ac:dyDescent="0.25">
      <c r="B141" s="135"/>
      <c r="C141" s="135"/>
      <c r="D141" s="135"/>
      <c r="E141" s="135"/>
    </row>
    <row r="142" spans="2:5" s="45" customFormat="1" x14ac:dyDescent="0.25">
      <c r="B142" s="135"/>
      <c r="C142" s="135"/>
      <c r="D142" s="135"/>
      <c r="E142" s="135"/>
    </row>
    <row r="143" spans="2:5" s="45" customFormat="1" x14ac:dyDescent="0.25">
      <c r="B143" s="135"/>
      <c r="C143" s="135"/>
      <c r="D143" s="135"/>
      <c r="E143" s="135"/>
    </row>
    <row r="144" spans="2:5" s="45" customFormat="1" x14ac:dyDescent="0.25">
      <c r="B144" s="135"/>
      <c r="C144" s="135"/>
      <c r="D144" s="135"/>
      <c r="E144" s="135"/>
    </row>
    <row r="145" spans="2:5" s="45" customFormat="1" x14ac:dyDescent="0.25">
      <c r="B145" s="135"/>
      <c r="C145" s="135"/>
      <c r="D145" s="135"/>
      <c r="E145" s="135"/>
    </row>
    <row r="146" spans="2:5" s="45" customFormat="1" x14ac:dyDescent="0.25">
      <c r="B146" s="135"/>
      <c r="C146" s="135"/>
      <c r="D146" s="135"/>
      <c r="E146" s="135"/>
    </row>
    <row r="147" spans="2:5" s="45" customFormat="1" x14ac:dyDescent="0.25">
      <c r="B147" s="135"/>
      <c r="C147" s="135"/>
      <c r="D147" s="135"/>
      <c r="E147" s="135"/>
    </row>
    <row r="148" spans="2:5" s="45" customFormat="1" x14ac:dyDescent="0.25">
      <c r="B148" s="135"/>
      <c r="C148" s="135"/>
      <c r="D148" s="135"/>
      <c r="E148" s="135"/>
    </row>
    <row r="149" spans="2:5" s="45" customFormat="1" x14ac:dyDescent="0.25">
      <c r="B149" s="135"/>
      <c r="C149" s="135"/>
      <c r="D149" s="135"/>
      <c r="E149" s="135"/>
    </row>
    <row r="150" spans="2:5" s="45" customFormat="1" x14ac:dyDescent="0.25">
      <c r="B150" s="135"/>
      <c r="C150" s="135"/>
      <c r="D150" s="135"/>
      <c r="E150" s="135"/>
    </row>
    <row r="151" spans="2:5" s="45" customFormat="1" x14ac:dyDescent="0.25">
      <c r="B151" s="135"/>
      <c r="C151" s="135"/>
      <c r="D151" s="135"/>
      <c r="E151" s="135"/>
    </row>
    <row r="152" spans="2:5" s="45" customFormat="1" x14ac:dyDescent="0.25">
      <c r="B152" s="135"/>
      <c r="C152" s="135"/>
      <c r="D152" s="135"/>
      <c r="E152" s="135"/>
    </row>
    <row r="153" spans="2:5" s="45" customFormat="1" x14ac:dyDescent="0.25">
      <c r="B153" s="135"/>
      <c r="C153" s="135"/>
      <c r="D153" s="135"/>
      <c r="E153" s="135"/>
    </row>
    <row r="154" spans="2:5" s="45" customFormat="1" x14ac:dyDescent="0.25">
      <c r="B154" s="135"/>
      <c r="C154" s="135"/>
      <c r="D154" s="135"/>
      <c r="E154" s="135"/>
    </row>
    <row r="155" spans="2:5" s="45" customFormat="1" x14ac:dyDescent="0.25">
      <c r="B155" s="135"/>
      <c r="C155" s="135"/>
      <c r="D155" s="135"/>
      <c r="E155" s="135"/>
    </row>
    <row r="156" spans="2:5" s="45" customFormat="1" x14ac:dyDescent="0.25">
      <c r="B156" s="135"/>
      <c r="C156" s="135"/>
      <c r="D156" s="135"/>
      <c r="E156" s="135"/>
    </row>
    <row r="157" spans="2:5" s="45" customFormat="1" x14ac:dyDescent="0.25">
      <c r="B157" s="135"/>
      <c r="C157" s="135"/>
      <c r="D157" s="135"/>
      <c r="E157" s="135"/>
    </row>
    <row r="158" spans="2:5" s="45" customFormat="1" x14ac:dyDescent="0.25">
      <c r="B158" s="135"/>
      <c r="C158" s="135"/>
      <c r="D158" s="135"/>
      <c r="E158" s="135"/>
    </row>
    <row r="159" spans="2:5" s="45" customFormat="1" x14ac:dyDescent="0.25">
      <c r="B159" s="135"/>
      <c r="C159" s="135"/>
      <c r="D159" s="135"/>
      <c r="E159" s="135"/>
    </row>
    <row r="160" spans="2:5" s="45" customFormat="1" x14ac:dyDescent="0.25">
      <c r="B160" s="135"/>
      <c r="C160" s="135"/>
      <c r="D160" s="135"/>
      <c r="E160" s="135"/>
    </row>
    <row r="161" spans="2:5" s="45" customFormat="1" x14ac:dyDescent="0.25">
      <c r="B161" s="135"/>
      <c r="C161" s="135"/>
      <c r="D161" s="135"/>
      <c r="E161" s="135"/>
    </row>
    <row r="162" spans="2:5" s="45" customFormat="1" x14ac:dyDescent="0.25">
      <c r="B162" s="135"/>
      <c r="C162" s="135"/>
      <c r="D162" s="135"/>
      <c r="E162" s="135"/>
    </row>
    <row r="163" spans="2:5" s="45" customFormat="1" x14ac:dyDescent="0.25">
      <c r="B163" s="135"/>
      <c r="C163" s="135"/>
      <c r="D163" s="135"/>
      <c r="E163" s="135"/>
    </row>
    <row r="164" spans="2:5" s="45" customFormat="1" x14ac:dyDescent="0.25">
      <c r="B164" s="135"/>
      <c r="C164" s="135"/>
      <c r="D164" s="135"/>
      <c r="E164" s="135"/>
    </row>
    <row r="165" spans="2:5" s="45" customFormat="1" x14ac:dyDescent="0.25">
      <c r="B165" s="135"/>
      <c r="C165" s="135"/>
      <c r="D165" s="135"/>
      <c r="E165" s="135"/>
    </row>
    <row r="166" spans="2:5" s="45" customFormat="1" x14ac:dyDescent="0.25">
      <c r="B166" s="135"/>
      <c r="C166" s="135"/>
      <c r="D166" s="135"/>
      <c r="E166" s="135"/>
    </row>
    <row r="167" spans="2:5" s="45" customFormat="1" x14ac:dyDescent="0.25">
      <c r="B167" s="135"/>
      <c r="C167" s="135"/>
      <c r="D167" s="135"/>
      <c r="E167" s="135"/>
    </row>
    <row r="168" spans="2:5" s="45" customFormat="1" x14ac:dyDescent="0.25">
      <c r="B168" s="135"/>
      <c r="C168" s="135"/>
      <c r="D168" s="135"/>
      <c r="E168" s="135"/>
    </row>
    <row r="169" spans="2:5" s="45" customFormat="1" x14ac:dyDescent="0.25">
      <c r="B169" s="135"/>
      <c r="C169" s="135"/>
      <c r="D169" s="135"/>
      <c r="E169" s="135"/>
    </row>
    <row r="170" spans="2:5" s="45" customFormat="1" x14ac:dyDescent="0.25">
      <c r="B170" s="135"/>
      <c r="C170" s="135"/>
      <c r="D170" s="135"/>
      <c r="E170" s="135"/>
    </row>
    <row r="171" spans="2:5" s="45" customFormat="1" x14ac:dyDescent="0.25">
      <c r="B171" s="135"/>
      <c r="C171" s="135"/>
      <c r="D171" s="135"/>
      <c r="E171" s="135"/>
    </row>
    <row r="172" spans="2:5" s="45" customFormat="1" x14ac:dyDescent="0.25">
      <c r="B172" s="135"/>
      <c r="C172" s="135"/>
      <c r="D172" s="135"/>
      <c r="E172" s="135"/>
    </row>
    <row r="173" spans="2:5" s="45" customFormat="1" x14ac:dyDescent="0.25">
      <c r="B173" s="135"/>
      <c r="C173" s="135"/>
      <c r="D173" s="135"/>
      <c r="E173" s="135"/>
    </row>
    <row r="174" spans="2:5" s="45" customFormat="1" x14ac:dyDescent="0.25">
      <c r="B174" s="135"/>
      <c r="C174" s="135"/>
      <c r="D174" s="135"/>
      <c r="E174" s="135"/>
    </row>
    <row r="175" spans="2:5" s="45" customFormat="1" x14ac:dyDescent="0.25">
      <c r="B175" s="135"/>
      <c r="C175" s="135"/>
      <c r="D175" s="135"/>
      <c r="E175" s="135"/>
    </row>
    <row r="176" spans="2:5" s="45" customFormat="1" x14ac:dyDescent="0.25">
      <c r="B176" s="135"/>
      <c r="C176" s="135"/>
      <c r="D176" s="135"/>
      <c r="E176" s="135"/>
    </row>
    <row r="177" spans="2:5" s="45" customFormat="1" x14ac:dyDescent="0.25">
      <c r="B177" s="135"/>
      <c r="C177" s="135"/>
      <c r="D177" s="135"/>
      <c r="E177" s="135"/>
    </row>
    <row r="178" spans="2:5" s="45" customFormat="1" x14ac:dyDescent="0.25">
      <c r="B178" s="135"/>
      <c r="C178" s="135"/>
      <c r="D178" s="135"/>
      <c r="E178" s="135"/>
    </row>
    <row r="179" spans="2:5" s="45" customFormat="1" x14ac:dyDescent="0.25">
      <c r="B179" s="135"/>
      <c r="C179" s="135"/>
      <c r="D179" s="135"/>
      <c r="E179" s="135"/>
    </row>
    <row r="180" spans="2:5" s="45" customFormat="1" x14ac:dyDescent="0.25">
      <c r="B180" s="135"/>
      <c r="C180" s="135"/>
      <c r="D180" s="135"/>
      <c r="E180" s="135"/>
    </row>
    <row r="181" spans="2:5" s="45" customFormat="1" x14ac:dyDescent="0.25">
      <c r="B181" s="135"/>
      <c r="C181" s="135"/>
      <c r="D181" s="135"/>
      <c r="E181" s="135"/>
    </row>
    <row r="182" spans="2:5" s="45" customFormat="1" x14ac:dyDescent="0.25">
      <c r="B182" s="135"/>
      <c r="C182" s="135"/>
      <c r="D182" s="135"/>
      <c r="E182" s="135"/>
    </row>
    <row r="183" spans="2:5" s="45" customFormat="1" x14ac:dyDescent="0.25">
      <c r="B183" s="135"/>
      <c r="C183" s="135"/>
      <c r="D183" s="135"/>
      <c r="E183" s="135"/>
    </row>
    <row r="184" spans="2:5" s="45" customFormat="1" x14ac:dyDescent="0.25">
      <c r="B184" s="135"/>
      <c r="C184" s="135"/>
      <c r="D184" s="135"/>
      <c r="E184" s="135"/>
    </row>
    <row r="185" spans="2:5" s="45" customFormat="1" x14ac:dyDescent="0.25">
      <c r="B185" s="135"/>
      <c r="C185" s="135"/>
      <c r="D185" s="135"/>
      <c r="E185" s="135"/>
    </row>
    <row r="186" spans="2:5" s="45" customFormat="1" x14ac:dyDescent="0.25">
      <c r="B186" s="135"/>
      <c r="C186" s="135"/>
      <c r="D186" s="135"/>
      <c r="E186" s="135"/>
    </row>
    <row r="187" spans="2:5" s="45" customFormat="1" x14ac:dyDescent="0.25">
      <c r="B187" s="135"/>
      <c r="C187" s="135"/>
      <c r="D187" s="135"/>
      <c r="E187" s="135"/>
    </row>
    <row r="188" spans="2:5" s="45" customFormat="1" x14ac:dyDescent="0.25">
      <c r="B188" s="135"/>
      <c r="C188" s="135"/>
      <c r="D188" s="135"/>
      <c r="E188" s="135"/>
    </row>
    <row r="189" spans="2:5" s="45" customFormat="1" x14ac:dyDescent="0.25">
      <c r="B189" s="135"/>
      <c r="C189" s="135"/>
      <c r="D189" s="135"/>
      <c r="E189" s="135"/>
    </row>
    <row r="190" spans="2:5" s="45" customFormat="1" x14ac:dyDescent="0.25">
      <c r="B190" s="135"/>
      <c r="C190" s="135"/>
      <c r="D190" s="135"/>
      <c r="E190" s="135"/>
    </row>
    <row r="191" spans="2:5" s="45" customFormat="1" x14ac:dyDescent="0.25">
      <c r="B191" s="135"/>
      <c r="C191" s="135"/>
      <c r="D191" s="135"/>
      <c r="E191" s="135"/>
    </row>
    <row r="192" spans="2:5" s="45" customFormat="1" x14ac:dyDescent="0.25">
      <c r="B192" s="135"/>
      <c r="C192" s="135"/>
      <c r="D192" s="135"/>
      <c r="E192" s="135"/>
    </row>
    <row r="193" spans="2:5" s="45" customFormat="1" x14ac:dyDescent="0.25">
      <c r="B193" s="135"/>
      <c r="C193" s="135"/>
      <c r="D193" s="135"/>
      <c r="E193" s="135"/>
    </row>
    <row r="194" spans="2:5" s="45" customFormat="1" x14ac:dyDescent="0.25">
      <c r="B194" s="135"/>
      <c r="C194" s="135"/>
      <c r="D194" s="135"/>
      <c r="E194" s="135"/>
    </row>
    <row r="195" spans="2:5" s="45" customFormat="1" x14ac:dyDescent="0.25">
      <c r="B195" s="135"/>
      <c r="C195" s="135"/>
      <c r="D195" s="135"/>
      <c r="E195" s="135"/>
    </row>
    <row r="196" spans="2:5" s="45" customFormat="1" x14ac:dyDescent="0.25">
      <c r="B196" s="135"/>
      <c r="C196" s="135"/>
      <c r="D196" s="135"/>
      <c r="E196" s="135"/>
    </row>
    <row r="197" spans="2:5" s="45" customFormat="1" x14ac:dyDescent="0.25">
      <c r="B197" s="135"/>
      <c r="C197" s="135"/>
      <c r="D197" s="135"/>
      <c r="E197" s="135"/>
    </row>
    <row r="198" spans="2:5" s="45" customFormat="1" x14ac:dyDescent="0.25">
      <c r="B198" s="135"/>
      <c r="C198" s="135"/>
      <c r="D198" s="135"/>
      <c r="E198" s="135"/>
    </row>
    <row r="199" spans="2:5" s="45" customFormat="1" x14ac:dyDescent="0.25">
      <c r="B199" s="135"/>
      <c r="C199" s="135"/>
      <c r="D199" s="135"/>
      <c r="E199" s="135"/>
    </row>
    <row r="200" spans="2:5" s="45" customFormat="1" x14ac:dyDescent="0.25">
      <c r="B200" s="135"/>
      <c r="C200" s="135"/>
      <c r="D200" s="135"/>
      <c r="E200" s="135"/>
    </row>
    <row r="201" spans="2:5" s="45" customFormat="1" x14ac:dyDescent="0.25">
      <c r="B201" s="135"/>
      <c r="C201" s="135"/>
      <c r="D201" s="135"/>
      <c r="E201" s="135"/>
    </row>
    <row r="202" spans="2:5" s="45" customFormat="1" x14ac:dyDescent="0.25">
      <c r="B202" s="135"/>
      <c r="C202" s="135"/>
      <c r="D202" s="135"/>
      <c r="E202" s="135"/>
    </row>
    <row r="203" spans="2:5" s="45" customFormat="1" x14ac:dyDescent="0.25">
      <c r="B203" s="135"/>
      <c r="C203" s="135"/>
      <c r="D203" s="135"/>
      <c r="E203" s="135"/>
    </row>
    <row r="204" spans="2:5" s="45" customFormat="1" x14ac:dyDescent="0.25">
      <c r="B204" s="135"/>
      <c r="C204" s="135"/>
      <c r="D204" s="135"/>
      <c r="E204" s="135"/>
    </row>
    <row r="205" spans="2:5" s="45" customFormat="1" x14ac:dyDescent="0.25">
      <c r="B205" s="135"/>
      <c r="C205" s="135"/>
      <c r="D205" s="135"/>
      <c r="E205" s="135"/>
    </row>
    <row r="206" spans="2:5" s="45" customFormat="1" x14ac:dyDescent="0.25">
      <c r="B206" s="135"/>
      <c r="C206" s="135"/>
      <c r="D206" s="135"/>
      <c r="E206" s="135"/>
    </row>
    <row r="207" spans="2:5" s="45" customFormat="1" x14ac:dyDescent="0.25">
      <c r="B207" s="135"/>
      <c r="C207" s="135"/>
      <c r="D207" s="135"/>
      <c r="E207" s="135"/>
    </row>
    <row r="208" spans="2:5" s="45" customFormat="1" x14ac:dyDescent="0.25">
      <c r="B208" s="135"/>
      <c r="C208" s="135"/>
      <c r="D208" s="135"/>
      <c r="E208" s="135"/>
    </row>
    <row r="209" spans="2:5" s="45" customFormat="1" x14ac:dyDescent="0.25">
      <c r="B209" s="135"/>
      <c r="C209" s="135"/>
      <c r="D209" s="135"/>
      <c r="E209" s="135"/>
    </row>
    <row r="210" spans="2:5" s="45" customFormat="1" x14ac:dyDescent="0.25">
      <c r="B210" s="135"/>
      <c r="C210" s="135"/>
      <c r="D210" s="135"/>
      <c r="E210" s="135"/>
    </row>
    <row r="211" spans="2:5" s="45" customFormat="1" x14ac:dyDescent="0.25">
      <c r="B211" s="135"/>
      <c r="C211" s="135"/>
      <c r="D211" s="135"/>
      <c r="E211" s="135"/>
    </row>
    <row r="212" spans="2:5" s="45" customFormat="1" x14ac:dyDescent="0.25">
      <c r="B212" s="135"/>
      <c r="C212" s="135"/>
      <c r="D212" s="135"/>
      <c r="E212" s="135"/>
    </row>
    <row r="213" spans="2:5" s="45" customFormat="1" x14ac:dyDescent="0.25">
      <c r="B213" s="135"/>
      <c r="C213" s="135"/>
      <c r="D213" s="135"/>
      <c r="E213" s="135"/>
    </row>
    <row r="214" spans="2:5" s="45" customFormat="1" x14ac:dyDescent="0.25">
      <c r="B214" s="135"/>
      <c r="C214" s="135"/>
      <c r="D214" s="135"/>
      <c r="E214" s="135"/>
    </row>
    <row r="215" spans="2:5" s="45" customFormat="1" x14ac:dyDescent="0.25">
      <c r="B215" s="135"/>
      <c r="C215" s="135"/>
      <c r="D215" s="135"/>
      <c r="E215" s="135"/>
    </row>
    <row r="216" spans="2:5" s="45" customFormat="1" x14ac:dyDescent="0.25">
      <c r="B216" s="135"/>
      <c r="C216" s="135"/>
      <c r="D216" s="135"/>
      <c r="E216" s="135"/>
    </row>
    <row r="217" spans="2:5" s="45" customFormat="1" x14ac:dyDescent="0.25">
      <c r="B217" s="135"/>
      <c r="C217" s="135"/>
      <c r="D217" s="135"/>
      <c r="E217" s="135"/>
    </row>
    <row r="218" spans="2:5" s="45" customFormat="1" x14ac:dyDescent="0.25">
      <c r="B218" s="135"/>
      <c r="C218" s="135"/>
      <c r="D218" s="135"/>
      <c r="E218" s="135"/>
    </row>
    <row r="219" spans="2:5" s="45" customFormat="1" x14ac:dyDescent="0.25">
      <c r="B219" s="135"/>
      <c r="C219" s="135"/>
      <c r="D219" s="135"/>
      <c r="E219" s="135"/>
    </row>
    <row r="220" spans="2:5" s="45" customFormat="1" x14ac:dyDescent="0.25">
      <c r="B220" s="135"/>
      <c r="C220" s="135"/>
      <c r="D220" s="135"/>
      <c r="E220" s="135"/>
    </row>
    <row r="221" spans="2:5" s="45" customFormat="1" x14ac:dyDescent="0.25">
      <c r="B221" s="135"/>
      <c r="C221" s="135"/>
      <c r="D221" s="135"/>
      <c r="E221" s="135"/>
    </row>
    <row r="222" spans="2:5" s="45" customFormat="1" x14ac:dyDescent="0.25">
      <c r="B222" s="135"/>
      <c r="C222" s="135"/>
      <c r="D222" s="135"/>
      <c r="E222" s="135"/>
    </row>
    <row r="223" spans="2:5" s="45" customFormat="1" x14ac:dyDescent="0.25">
      <c r="B223" s="135"/>
      <c r="C223" s="135"/>
      <c r="D223" s="135"/>
      <c r="E223" s="135"/>
    </row>
    <row r="224" spans="2:5" s="45" customFormat="1" x14ac:dyDescent="0.25">
      <c r="B224" s="135"/>
      <c r="C224" s="135"/>
      <c r="D224" s="135"/>
      <c r="E224" s="135"/>
    </row>
    <row r="225" spans="2:5" s="45" customFormat="1" x14ac:dyDescent="0.25">
      <c r="B225" s="135"/>
      <c r="C225" s="135"/>
      <c r="D225" s="135"/>
      <c r="E225" s="135"/>
    </row>
    <row r="226" spans="2:5" s="45" customFormat="1" x14ac:dyDescent="0.25">
      <c r="B226" s="135"/>
      <c r="C226" s="135"/>
      <c r="D226" s="135"/>
      <c r="E226" s="135"/>
    </row>
    <row r="227" spans="2:5" s="45" customFormat="1" x14ac:dyDescent="0.25">
      <c r="B227" s="135"/>
      <c r="C227" s="135"/>
      <c r="D227" s="135"/>
      <c r="E227" s="135"/>
    </row>
    <row r="228" spans="2:5" s="45" customFormat="1" x14ac:dyDescent="0.25">
      <c r="B228" s="135"/>
      <c r="C228" s="135"/>
      <c r="D228" s="135"/>
      <c r="E228" s="135"/>
    </row>
    <row r="229" spans="2:5" s="45" customFormat="1" x14ac:dyDescent="0.25">
      <c r="B229" s="135"/>
      <c r="C229" s="135"/>
      <c r="D229" s="135"/>
      <c r="E229" s="135"/>
    </row>
    <row r="230" spans="2:5" s="45" customFormat="1" x14ac:dyDescent="0.25">
      <c r="B230" s="135"/>
      <c r="C230" s="135"/>
      <c r="D230" s="135"/>
      <c r="E230" s="135"/>
    </row>
    <row r="231" spans="2:5" s="45" customFormat="1" x14ac:dyDescent="0.25">
      <c r="B231" s="135"/>
      <c r="C231" s="135"/>
      <c r="D231" s="135"/>
      <c r="E231" s="135"/>
    </row>
    <row r="232" spans="2:5" s="45" customFormat="1" x14ac:dyDescent="0.25">
      <c r="B232" s="135"/>
      <c r="C232" s="135"/>
      <c r="D232" s="135"/>
      <c r="E232" s="135"/>
    </row>
    <row r="233" spans="2:5" s="45" customFormat="1" x14ac:dyDescent="0.25">
      <c r="B233" s="135"/>
      <c r="C233" s="135"/>
      <c r="D233" s="135"/>
      <c r="E233" s="135"/>
    </row>
    <row r="234" spans="2:5" s="45" customFormat="1" x14ac:dyDescent="0.25">
      <c r="B234" s="135"/>
      <c r="C234" s="135"/>
      <c r="D234" s="135"/>
      <c r="E234" s="135"/>
    </row>
    <row r="235" spans="2:5" s="45" customFormat="1" x14ac:dyDescent="0.25">
      <c r="B235" s="135"/>
      <c r="C235" s="135"/>
      <c r="D235" s="135"/>
      <c r="E235" s="135"/>
    </row>
    <row r="236" spans="2:5" s="45" customFormat="1" x14ac:dyDescent="0.25">
      <c r="B236" s="135"/>
      <c r="C236" s="135"/>
      <c r="D236" s="135"/>
      <c r="E236" s="135"/>
    </row>
    <row r="237" spans="2:5" s="45" customFormat="1" x14ac:dyDescent="0.25">
      <c r="B237" s="135"/>
      <c r="C237" s="135"/>
      <c r="D237" s="135"/>
      <c r="E237" s="135"/>
    </row>
    <row r="238" spans="2:5" s="45" customFormat="1" x14ac:dyDescent="0.25">
      <c r="B238" s="135"/>
      <c r="C238" s="135"/>
      <c r="D238" s="135"/>
      <c r="E238" s="135"/>
    </row>
    <row r="239" spans="2:5" s="45" customFormat="1" x14ac:dyDescent="0.25">
      <c r="B239" s="135"/>
      <c r="C239" s="135"/>
      <c r="D239" s="135"/>
      <c r="E239" s="135"/>
    </row>
    <row r="240" spans="2:5" s="45" customFormat="1" x14ac:dyDescent="0.25">
      <c r="B240" s="135"/>
      <c r="C240" s="135"/>
      <c r="D240" s="135"/>
      <c r="E240" s="135"/>
    </row>
    <row r="241" spans="2:5" s="45" customFormat="1" x14ac:dyDescent="0.25">
      <c r="B241" s="135"/>
      <c r="C241" s="135"/>
      <c r="D241" s="135"/>
      <c r="E241" s="135"/>
    </row>
    <row r="242" spans="2:5" s="45" customFormat="1" x14ac:dyDescent="0.25">
      <c r="B242" s="135"/>
      <c r="C242" s="135"/>
      <c r="D242" s="135"/>
      <c r="E242" s="135"/>
    </row>
    <row r="243" spans="2:5" s="45" customFormat="1" x14ac:dyDescent="0.25">
      <c r="B243" s="135"/>
      <c r="C243" s="135"/>
      <c r="D243" s="135"/>
      <c r="E243" s="135"/>
    </row>
    <row r="244" spans="2:5" s="45" customFormat="1" x14ac:dyDescent="0.25">
      <c r="B244" s="135"/>
      <c r="C244" s="135"/>
      <c r="D244" s="135"/>
      <c r="E244" s="135"/>
    </row>
    <row r="245" spans="2:5" s="45" customFormat="1" x14ac:dyDescent="0.25">
      <c r="B245" s="135"/>
      <c r="C245" s="135"/>
      <c r="D245" s="135"/>
      <c r="E245" s="135"/>
    </row>
    <row r="246" spans="2:5" s="45" customFormat="1" x14ac:dyDescent="0.25">
      <c r="B246" s="135"/>
      <c r="C246" s="135"/>
      <c r="D246" s="135"/>
      <c r="E246" s="135"/>
    </row>
    <row r="247" spans="2:5" s="45" customFormat="1" x14ac:dyDescent="0.25">
      <c r="B247" s="135"/>
      <c r="C247" s="135"/>
      <c r="D247" s="135"/>
      <c r="E247" s="135"/>
    </row>
    <row r="248" spans="2:5" s="45" customFormat="1" x14ac:dyDescent="0.25">
      <c r="B248" s="135"/>
      <c r="C248" s="135"/>
      <c r="D248" s="135"/>
      <c r="E248" s="135"/>
    </row>
    <row r="249" spans="2:5" s="45" customFormat="1" x14ac:dyDescent="0.25">
      <c r="B249" s="135"/>
      <c r="C249" s="135"/>
      <c r="D249" s="135"/>
      <c r="E249" s="135"/>
    </row>
    <row r="250" spans="2:5" s="45" customFormat="1" x14ac:dyDescent="0.25">
      <c r="B250" s="135"/>
      <c r="C250" s="135"/>
      <c r="D250" s="135"/>
      <c r="E250" s="135"/>
    </row>
    <row r="251" spans="2:5" s="45" customFormat="1" x14ac:dyDescent="0.25">
      <c r="B251" s="135"/>
      <c r="C251" s="135"/>
      <c r="D251" s="135"/>
      <c r="E251" s="135"/>
    </row>
    <row r="252" spans="2:5" s="45" customFormat="1" x14ac:dyDescent="0.25">
      <c r="B252" s="135"/>
      <c r="C252" s="135"/>
      <c r="D252" s="135"/>
      <c r="E252" s="135"/>
    </row>
    <row r="253" spans="2:5" s="45" customFormat="1" x14ac:dyDescent="0.25">
      <c r="B253" s="135"/>
      <c r="C253" s="135"/>
      <c r="D253" s="135"/>
      <c r="E253" s="135"/>
    </row>
    <row r="254" spans="2:5" s="45" customFormat="1" x14ac:dyDescent="0.25">
      <c r="B254" s="135"/>
      <c r="C254" s="135"/>
      <c r="D254" s="135"/>
      <c r="E254" s="135"/>
    </row>
    <row r="255" spans="2:5" s="45" customFormat="1" x14ac:dyDescent="0.25">
      <c r="B255" s="135"/>
      <c r="C255" s="135"/>
      <c r="D255" s="135"/>
      <c r="E255" s="135"/>
    </row>
    <row r="256" spans="2:5" s="45" customFormat="1" x14ac:dyDescent="0.25">
      <c r="B256" s="135"/>
      <c r="C256" s="135"/>
      <c r="D256" s="135"/>
      <c r="E256" s="135"/>
    </row>
    <row r="257" spans="2:5" s="45" customFormat="1" x14ac:dyDescent="0.25">
      <c r="B257" s="135"/>
      <c r="C257" s="135"/>
      <c r="D257" s="135"/>
      <c r="E257" s="135"/>
    </row>
    <row r="258" spans="2:5" s="45" customFormat="1" x14ac:dyDescent="0.25">
      <c r="B258" s="135"/>
      <c r="C258" s="135"/>
      <c r="D258" s="135"/>
      <c r="E258" s="135"/>
    </row>
    <row r="259" spans="2:5" s="45" customFormat="1" x14ac:dyDescent="0.25">
      <c r="B259" s="135"/>
      <c r="C259" s="135"/>
      <c r="D259" s="135"/>
      <c r="E259" s="135"/>
    </row>
    <row r="260" spans="2:5" s="45" customFormat="1" x14ac:dyDescent="0.25">
      <c r="B260" s="135"/>
      <c r="C260" s="135"/>
      <c r="D260" s="135"/>
      <c r="E260" s="135"/>
    </row>
    <row r="261" spans="2:5" s="45" customFormat="1" x14ac:dyDescent="0.25">
      <c r="B261" s="135"/>
      <c r="C261" s="135"/>
      <c r="D261" s="135"/>
      <c r="E261" s="135"/>
    </row>
    <row r="262" spans="2:5" s="45" customFormat="1" x14ac:dyDescent="0.25">
      <c r="B262" s="135"/>
      <c r="C262" s="135"/>
      <c r="D262" s="135"/>
      <c r="E262" s="135"/>
    </row>
    <row r="263" spans="2:5" s="45" customFormat="1" x14ac:dyDescent="0.25">
      <c r="B263" s="135"/>
      <c r="C263" s="135"/>
      <c r="D263" s="135"/>
      <c r="E263" s="135"/>
    </row>
    <row r="264" spans="2:5" s="45" customFormat="1" x14ac:dyDescent="0.25">
      <c r="B264" s="135"/>
      <c r="C264" s="135"/>
      <c r="D264" s="135"/>
      <c r="E264" s="135"/>
    </row>
    <row r="265" spans="2:5" s="45" customFormat="1" x14ac:dyDescent="0.25">
      <c r="B265" s="135"/>
      <c r="C265" s="135"/>
      <c r="D265" s="135"/>
      <c r="E265" s="135"/>
    </row>
    <row r="266" spans="2:5" s="45" customFormat="1" x14ac:dyDescent="0.25">
      <c r="B266" s="135"/>
      <c r="C266" s="135"/>
      <c r="D266" s="135"/>
      <c r="E266" s="135"/>
    </row>
    <row r="267" spans="2:5" s="45" customFormat="1" x14ac:dyDescent="0.25">
      <c r="B267" s="135"/>
      <c r="C267" s="135"/>
      <c r="D267" s="135"/>
      <c r="E267" s="135"/>
    </row>
    <row r="268" spans="2:5" s="45" customFormat="1" x14ac:dyDescent="0.25">
      <c r="B268" s="135"/>
      <c r="C268" s="135"/>
      <c r="D268" s="135"/>
      <c r="E268" s="135"/>
    </row>
    <row r="269" spans="2:5" s="45" customFormat="1" x14ac:dyDescent="0.25">
      <c r="B269" s="135"/>
      <c r="C269" s="135"/>
      <c r="D269" s="135"/>
      <c r="E269" s="135"/>
    </row>
    <row r="270" spans="2:5" s="45" customFormat="1" x14ac:dyDescent="0.25">
      <c r="B270" s="135"/>
      <c r="C270" s="135"/>
      <c r="D270" s="135"/>
      <c r="E270" s="135"/>
    </row>
    <row r="271" spans="2:5" s="45" customFormat="1" x14ac:dyDescent="0.25">
      <c r="B271" s="135"/>
      <c r="C271" s="135"/>
      <c r="D271" s="135"/>
      <c r="E271" s="135"/>
    </row>
    <row r="272" spans="2:5" s="45" customFormat="1" x14ac:dyDescent="0.25">
      <c r="B272" s="135"/>
      <c r="C272" s="135"/>
      <c r="D272" s="135"/>
      <c r="E272" s="135"/>
    </row>
    <row r="273" spans="2:5" s="45" customFormat="1" x14ac:dyDescent="0.25">
      <c r="B273" s="135"/>
      <c r="C273" s="135"/>
      <c r="D273" s="135"/>
      <c r="E273" s="135"/>
    </row>
    <row r="274" spans="2:5" s="45" customFormat="1" x14ac:dyDescent="0.25">
      <c r="B274" s="135"/>
      <c r="C274" s="135"/>
      <c r="D274" s="135"/>
      <c r="E274" s="135"/>
    </row>
    <row r="275" spans="2:5" s="45" customFormat="1" x14ac:dyDescent="0.25">
      <c r="B275" s="135"/>
      <c r="C275" s="135"/>
      <c r="D275" s="135"/>
      <c r="E275" s="135"/>
    </row>
    <row r="276" spans="2:5" s="45" customFormat="1" x14ac:dyDescent="0.25">
      <c r="B276" s="135"/>
      <c r="C276" s="135"/>
      <c r="D276" s="135"/>
      <c r="E276" s="135"/>
    </row>
    <row r="277" spans="2:5" s="45" customFormat="1" x14ac:dyDescent="0.25">
      <c r="B277" s="135"/>
      <c r="C277" s="135"/>
      <c r="D277" s="135"/>
      <c r="E277" s="135"/>
    </row>
    <row r="278" spans="2:5" s="45" customFormat="1" x14ac:dyDescent="0.25">
      <c r="B278" s="135"/>
      <c r="C278" s="135"/>
      <c r="D278" s="135"/>
      <c r="E278" s="135"/>
    </row>
    <row r="279" spans="2:5" s="45" customFormat="1" x14ac:dyDescent="0.25">
      <c r="B279" s="135"/>
      <c r="C279" s="135"/>
      <c r="D279" s="135"/>
      <c r="E279" s="135"/>
    </row>
    <row r="280" spans="2:5" s="45" customFormat="1" x14ac:dyDescent="0.25">
      <c r="B280" s="135"/>
      <c r="C280" s="135"/>
      <c r="D280" s="135"/>
      <c r="E280" s="135"/>
    </row>
    <row r="281" spans="2:5" s="45" customFormat="1" x14ac:dyDescent="0.25">
      <c r="B281" s="135"/>
      <c r="C281" s="135"/>
      <c r="D281" s="135"/>
      <c r="E281" s="135"/>
    </row>
    <row r="282" spans="2:5" s="45" customFormat="1" x14ac:dyDescent="0.25">
      <c r="B282" s="135"/>
      <c r="C282" s="135"/>
      <c r="D282" s="135"/>
      <c r="E282" s="135"/>
    </row>
    <row r="283" spans="2:5" s="45" customFormat="1" x14ac:dyDescent="0.25">
      <c r="B283" s="135"/>
      <c r="C283" s="135"/>
      <c r="D283" s="135"/>
      <c r="E283" s="135"/>
    </row>
    <row r="284" spans="2:5" s="45" customFormat="1" x14ac:dyDescent="0.25">
      <c r="B284" s="135"/>
      <c r="C284" s="135"/>
      <c r="D284" s="135"/>
      <c r="E284" s="135"/>
    </row>
    <row r="285" spans="2:5" s="45" customFormat="1" x14ac:dyDescent="0.25">
      <c r="B285" s="135"/>
      <c r="C285" s="135"/>
      <c r="D285" s="135"/>
      <c r="E285" s="135"/>
    </row>
    <row r="286" spans="2:5" s="45" customFormat="1" x14ac:dyDescent="0.25">
      <c r="B286" s="135"/>
      <c r="C286" s="135"/>
      <c r="D286" s="135"/>
      <c r="E286" s="135"/>
    </row>
    <row r="287" spans="2:5" s="45" customFormat="1" x14ac:dyDescent="0.25">
      <c r="B287" s="135"/>
      <c r="C287" s="135"/>
      <c r="D287" s="135"/>
      <c r="E287" s="135"/>
    </row>
  </sheetData>
  <mergeCells count="8">
    <mergeCell ref="B3:C3"/>
    <mergeCell ref="B10:C10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pageSetup orientation="landscape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8">
    <pageSetUpPr fitToPage="1"/>
  </sheetPr>
  <dimension ref="A1:S924"/>
  <sheetViews>
    <sheetView showGridLines="0" zoomScaleNormal="100" workbookViewId="0">
      <selection activeCell="I16" sqref="I16:I47"/>
    </sheetView>
  </sheetViews>
  <sheetFormatPr baseColWidth="10" defaultColWidth="11.42578125" defaultRowHeight="15.75" x14ac:dyDescent="0.25"/>
  <cols>
    <col min="1" max="1" width="5" style="49" customWidth="1"/>
    <col min="2" max="2" width="20.5703125" style="179" bestFit="1" customWidth="1"/>
    <col min="3" max="3" width="85.85546875" style="49" customWidth="1"/>
    <col min="4" max="5" width="23.7109375" style="106" customWidth="1"/>
    <col min="6" max="6" width="8.85546875" style="111" customWidth="1"/>
    <col min="7" max="7" width="107.42578125" style="111" customWidth="1"/>
    <col min="8" max="8" width="13.42578125" style="183" bestFit="1" customWidth="1"/>
    <col min="9" max="9" width="31.140625" style="184" bestFit="1" customWidth="1"/>
    <col min="10" max="10" width="35.42578125" style="182" customWidth="1"/>
    <col min="11" max="19" width="11.42578125" style="111"/>
  </cols>
  <sheetData>
    <row r="1" spans="2:10" ht="21" customHeight="1" x14ac:dyDescent="0.25">
      <c r="B1" s="264"/>
      <c r="C1" s="146"/>
      <c r="D1" s="265"/>
      <c r="E1" s="265"/>
      <c r="H1" s="187" t="s">
        <v>270</v>
      </c>
      <c r="I1" s="188" t="s">
        <v>271</v>
      </c>
      <c r="J1" s="176" t="s">
        <v>272</v>
      </c>
    </row>
    <row r="2" spans="2:10" ht="21" customHeight="1" thickBot="1" x14ac:dyDescent="0.3">
      <c r="B2" s="264"/>
      <c r="C2" s="146"/>
      <c r="D2" s="265"/>
      <c r="E2" s="265"/>
      <c r="J2" s="180"/>
    </row>
    <row r="3" spans="2:10" ht="16.5" thickTop="1" x14ac:dyDescent="0.25">
      <c r="B3" s="397" t="s">
        <v>273</v>
      </c>
      <c r="C3" s="398"/>
      <c r="D3" s="398"/>
      <c r="E3" s="399"/>
      <c r="J3" s="180"/>
    </row>
    <row r="4" spans="2:10" x14ac:dyDescent="0.25">
      <c r="B4" s="400" t="s">
        <v>1228</v>
      </c>
      <c r="C4" s="401"/>
      <c r="D4" s="401"/>
      <c r="E4" s="402"/>
      <c r="J4" s="180"/>
    </row>
    <row r="5" spans="2:10" x14ac:dyDescent="0.25">
      <c r="B5" s="269" t="s">
        <v>274</v>
      </c>
      <c r="C5" s="222" t="s">
        <v>275</v>
      </c>
      <c r="D5" s="270" t="s">
        <v>276</v>
      </c>
      <c r="E5" s="270" t="s">
        <v>277</v>
      </c>
    </row>
    <row r="6" spans="2:10" x14ac:dyDescent="0.25">
      <c r="B6" s="272">
        <v>10000000000</v>
      </c>
      <c r="C6" s="273" t="s">
        <v>278</v>
      </c>
      <c r="D6" s="172">
        <f>D7+D80</f>
        <v>0</v>
      </c>
      <c r="E6" s="172">
        <f>E7+E80</f>
        <v>0</v>
      </c>
      <c r="J6" s="180"/>
    </row>
    <row r="7" spans="2:10" x14ac:dyDescent="0.25">
      <c r="B7" s="272">
        <v>11000000000</v>
      </c>
      <c r="C7" s="273" t="s">
        <v>279</v>
      </c>
      <c r="D7" s="172">
        <f>D8+D24+D59+D69</f>
        <v>0</v>
      </c>
      <c r="E7" s="172">
        <f>E8+E24+E59+E69</f>
        <v>0</v>
      </c>
      <c r="J7" s="180"/>
    </row>
    <row r="8" spans="2:10" x14ac:dyDescent="0.25">
      <c r="B8" s="272">
        <v>11100000000</v>
      </c>
      <c r="C8" s="273" t="s">
        <v>280</v>
      </c>
      <c r="D8" s="172">
        <f>D9+D12</f>
        <v>0</v>
      </c>
      <c r="E8" s="172">
        <f>E9+E12</f>
        <v>0</v>
      </c>
      <c r="J8" s="180"/>
    </row>
    <row r="9" spans="2:10" x14ac:dyDescent="0.25">
      <c r="B9" s="272">
        <v>11101000000</v>
      </c>
      <c r="C9" s="225" t="s">
        <v>281</v>
      </c>
      <c r="D9" s="172">
        <f>D10+D11</f>
        <v>0</v>
      </c>
      <c r="E9" s="172">
        <f>E10+E11</f>
        <v>0</v>
      </c>
      <c r="J9" s="180"/>
    </row>
    <row r="10" spans="2:10" x14ac:dyDescent="0.25">
      <c r="B10" s="274">
        <v>11101010000</v>
      </c>
      <c r="C10" s="225" t="s">
        <v>282</v>
      </c>
      <c r="D10" s="190"/>
      <c r="E10" s="190"/>
      <c r="J10" s="180"/>
    </row>
    <row r="11" spans="2:10" x14ac:dyDescent="0.25">
      <c r="B11" s="274">
        <v>11101020000</v>
      </c>
      <c r="C11" s="225" t="s">
        <v>283</v>
      </c>
      <c r="D11" s="190"/>
      <c r="E11" s="190"/>
      <c r="J11" s="180"/>
    </row>
    <row r="12" spans="2:10" x14ac:dyDescent="0.25">
      <c r="B12" s="272">
        <v>11102000000</v>
      </c>
      <c r="C12" s="275" t="s">
        <v>284</v>
      </c>
      <c r="D12" s="173">
        <f>SUM(D13:D23)</f>
        <v>0</v>
      </c>
      <c r="E12" s="173">
        <f>SUM(E13:E23)</f>
        <v>0</v>
      </c>
      <c r="J12" s="180"/>
    </row>
    <row r="13" spans="2:10" x14ac:dyDescent="0.25">
      <c r="B13" s="274">
        <v>11102010000</v>
      </c>
      <c r="C13" s="225" t="s">
        <v>285</v>
      </c>
      <c r="D13" s="277"/>
      <c r="E13" s="277"/>
      <c r="J13" s="180"/>
    </row>
    <row r="14" spans="2:10" x14ac:dyDescent="0.25">
      <c r="B14" s="274">
        <v>11102020000</v>
      </c>
      <c r="C14" s="228" t="s">
        <v>286</v>
      </c>
      <c r="D14" s="277"/>
      <c r="E14" s="277"/>
      <c r="J14" s="180"/>
    </row>
    <row r="15" spans="2:10" x14ac:dyDescent="0.25">
      <c r="B15" s="274">
        <v>11102030000</v>
      </c>
      <c r="C15" s="225" t="s">
        <v>287</v>
      </c>
      <c r="D15" s="277"/>
      <c r="E15" s="277"/>
      <c r="J15" s="180"/>
    </row>
    <row r="16" spans="2:10" x14ac:dyDescent="0.25">
      <c r="B16" s="274">
        <v>11102040000</v>
      </c>
      <c r="C16" s="225" t="s">
        <v>288</v>
      </c>
      <c r="D16" s="277"/>
      <c r="E16" s="277"/>
      <c r="G16" s="178" t="s">
        <v>289</v>
      </c>
      <c r="H16" s="186" t="s">
        <v>290</v>
      </c>
      <c r="I16" s="311"/>
      <c r="J16" s="181" t="str">
        <f t="shared" ref="J16:J47" si="0">H16&amp;";"&amp;I16</f>
        <v>V001;</v>
      </c>
    </row>
    <row r="17" spans="2:10" x14ac:dyDescent="0.25">
      <c r="B17" s="274">
        <v>11102050000</v>
      </c>
      <c r="C17" s="225" t="s">
        <v>291</v>
      </c>
      <c r="D17" s="277"/>
      <c r="E17" s="277"/>
      <c r="G17" s="178" t="s">
        <v>292</v>
      </c>
      <c r="H17" s="186" t="s">
        <v>293</v>
      </c>
      <c r="I17" s="311"/>
      <c r="J17" s="181" t="str">
        <f t="shared" si="0"/>
        <v>V002;</v>
      </c>
    </row>
    <row r="18" spans="2:10" x14ac:dyDescent="0.25">
      <c r="B18" s="274">
        <v>11102060000</v>
      </c>
      <c r="C18" s="225" t="s">
        <v>294</v>
      </c>
      <c r="D18" s="277"/>
      <c r="E18" s="277"/>
      <c r="G18" s="178" t="s">
        <v>295</v>
      </c>
      <c r="H18" s="186" t="s">
        <v>296</v>
      </c>
      <c r="I18" s="311"/>
      <c r="J18" s="181" t="str">
        <f t="shared" si="0"/>
        <v>V003;</v>
      </c>
    </row>
    <row r="19" spans="2:10" x14ac:dyDescent="0.25">
      <c r="B19" s="274">
        <v>11102070000</v>
      </c>
      <c r="C19" s="228" t="s">
        <v>297</v>
      </c>
      <c r="D19" s="277"/>
      <c r="E19" s="277"/>
      <c r="G19" s="178" t="s">
        <v>298</v>
      </c>
      <c r="H19" s="186" t="s">
        <v>299</v>
      </c>
      <c r="I19" s="311"/>
      <c r="J19" s="181" t="str">
        <f t="shared" si="0"/>
        <v>V004;</v>
      </c>
    </row>
    <row r="20" spans="2:10" x14ac:dyDescent="0.25">
      <c r="B20" s="274">
        <v>11102080000</v>
      </c>
      <c r="C20" s="228" t="s">
        <v>300</v>
      </c>
      <c r="D20" s="277"/>
      <c r="E20" s="277"/>
      <c r="G20" s="178" t="s">
        <v>301</v>
      </c>
      <c r="H20" s="186" t="s">
        <v>302</v>
      </c>
      <c r="I20" s="311"/>
      <c r="J20" s="181" t="str">
        <f t="shared" si="0"/>
        <v>V005;</v>
      </c>
    </row>
    <row r="21" spans="2:10" x14ac:dyDescent="0.25">
      <c r="B21" s="274">
        <v>11102090000</v>
      </c>
      <c r="C21" s="225" t="s">
        <v>303</v>
      </c>
      <c r="D21" s="277"/>
      <c r="E21" s="277"/>
      <c r="G21" s="178" t="s">
        <v>304</v>
      </c>
      <c r="H21" s="186" t="s">
        <v>305</v>
      </c>
      <c r="I21" s="311"/>
      <c r="J21" s="181" t="str">
        <f t="shared" si="0"/>
        <v>V006;</v>
      </c>
    </row>
    <row r="22" spans="2:10" x14ac:dyDescent="0.25">
      <c r="B22" s="274">
        <v>11102100000</v>
      </c>
      <c r="C22" s="225" t="s">
        <v>306</v>
      </c>
      <c r="D22" s="277"/>
      <c r="E22" s="277"/>
      <c r="G22" s="178" t="s">
        <v>307</v>
      </c>
      <c r="H22" s="186" t="s">
        <v>308</v>
      </c>
      <c r="I22" s="311"/>
      <c r="J22" s="181" t="str">
        <f t="shared" si="0"/>
        <v>V007;</v>
      </c>
    </row>
    <row r="23" spans="2:10" x14ac:dyDescent="0.25">
      <c r="B23" s="274">
        <v>11102990000</v>
      </c>
      <c r="C23" s="225" t="s">
        <v>309</v>
      </c>
      <c r="D23" s="277"/>
      <c r="E23" s="277"/>
      <c r="G23" s="178" t="s">
        <v>310</v>
      </c>
      <c r="H23" s="186" t="s">
        <v>311</v>
      </c>
      <c r="I23" s="311"/>
      <c r="J23" s="181" t="str">
        <f t="shared" si="0"/>
        <v>V009;</v>
      </c>
    </row>
    <row r="24" spans="2:10" x14ac:dyDescent="0.25">
      <c r="B24" s="272">
        <v>11200000000</v>
      </c>
      <c r="C24" s="273" t="s">
        <v>312</v>
      </c>
      <c r="D24" s="172">
        <f>D25+D37+D40+D50</f>
        <v>0</v>
      </c>
      <c r="E24" s="172">
        <f>E25+E37+E40+E50</f>
        <v>0</v>
      </c>
      <c r="G24" s="178" t="s">
        <v>313</v>
      </c>
      <c r="H24" s="186" t="s">
        <v>314</v>
      </c>
      <c r="I24" s="311"/>
      <c r="J24" s="181" t="str">
        <f t="shared" si="0"/>
        <v>V010;</v>
      </c>
    </row>
    <row r="25" spans="2:10" x14ac:dyDescent="0.25">
      <c r="B25" s="272">
        <v>11201000000</v>
      </c>
      <c r="C25" s="273" t="s">
        <v>315</v>
      </c>
      <c r="D25" s="172">
        <f>SUM(D26:D36)</f>
        <v>0</v>
      </c>
      <c r="E25" s="172">
        <f>SUM(E26:E36)</f>
        <v>0</v>
      </c>
      <c r="G25" s="178" t="s">
        <v>316</v>
      </c>
      <c r="H25" s="186" t="s">
        <v>317</v>
      </c>
      <c r="I25" s="311"/>
      <c r="J25" s="181" t="str">
        <f t="shared" si="0"/>
        <v>V011;</v>
      </c>
    </row>
    <row r="26" spans="2:10" x14ac:dyDescent="0.25">
      <c r="B26" s="274">
        <v>11201010000</v>
      </c>
      <c r="C26" s="225" t="s">
        <v>318</v>
      </c>
      <c r="D26" s="191"/>
      <c r="E26" s="191"/>
      <c r="G26" s="178" t="s">
        <v>319</v>
      </c>
      <c r="H26" s="186" t="s">
        <v>320</v>
      </c>
      <c r="I26" s="311"/>
      <c r="J26" s="181" t="str">
        <f t="shared" si="0"/>
        <v>V012;</v>
      </c>
    </row>
    <row r="27" spans="2:10" x14ac:dyDescent="0.25">
      <c r="B27" s="274">
        <v>11201020000</v>
      </c>
      <c r="C27" s="225" t="s">
        <v>321</v>
      </c>
      <c r="D27" s="191"/>
      <c r="E27" s="191"/>
      <c r="G27" s="178" t="s">
        <v>322</v>
      </c>
      <c r="H27" s="186" t="s">
        <v>323</v>
      </c>
      <c r="I27" s="311"/>
      <c r="J27" s="181" t="str">
        <f t="shared" si="0"/>
        <v>V013;</v>
      </c>
    </row>
    <row r="28" spans="2:10" x14ac:dyDescent="0.25">
      <c r="B28" s="274">
        <v>11201030000</v>
      </c>
      <c r="C28" s="225" t="s">
        <v>324</v>
      </c>
      <c r="D28" s="191"/>
      <c r="E28" s="191"/>
      <c r="G28" s="178" t="s">
        <v>325</v>
      </c>
      <c r="H28" s="186" t="s">
        <v>326</v>
      </c>
      <c r="I28" s="311"/>
      <c r="J28" s="181" t="str">
        <f t="shared" si="0"/>
        <v>V014;</v>
      </c>
    </row>
    <row r="29" spans="2:10" x14ac:dyDescent="0.25">
      <c r="B29" s="274">
        <v>11201040000</v>
      </c>
      <c r="C29" s="225" t="s">
        <v>327</v>
      </c>
      <c r="D29" s="191"/>
      <c r="E29" s="191"/>
      <c r="G29" s="178" t="s">
        <v>328</v>
      </c>
      <c r="H29" s="186" t="s">
        <v>329</v>
      </c>
      <c r="I29" s="311"/>
      <c r="J29" s="181" t="str">
        <f t="shared" si="0"/>
        <v>V015;</v>
      </c>
    </row>
    <row r="30" spans="2:10" x14ac:dyDescent="0.25">
      <c r="B30" s="274">
        <v>11201050000</v>
      </c>
      <c r="C30" s="225" t="s">
        <v>330</v>
      </c>
      <c r="D30" s="191"/>
      <c r="E30" s="191"/>
      <c r="G30" s="178" t="s">
        <v>331</v>
      </c>
      <c r="H30" s="186" t="s">
        <v>332</v>
      </c>
      <c r="I30" s="311"/>
      <c r="J30" s="181" t="str">
        <f t="shared" si="0"/>
        <v>V016;</v>
      </c>
    </row>
    <row r="31" spans="2:10" x14ac:dyDescent="0.25">
      <c r="B31" s="274">
        <v>11201060000</v>
      </c>
      <c r="C31" s="225" t="s">
        <v>333</v>
      </c>
      <c r="D31" s="191"/>
      <c r="E31" s="191"/>
      <c r="G31" s="178" t="s">
        <v>334</v>
      </c>
      <c r="H31" s="186" t="s">
        <v>335</v>
      </c>
      <c r="I31" s="311"/>
      <c r="J31" s="181" t="str">
        <f t="shared" si="0"/>
        <v>V017;</v>
      </c>
    </row>
    <row r="32" spans="2:10" x14ac:dyDescent="0.25">
      <c r="B32" s="274">
        <v>11201070000</v>
      </c>
      <c r="C32" s="225" t="s">
        <v>336</v>
      </c>
      <c r="D32" s="191"/>
      <c r="E32" s="191"/>
      <c r="G32" s="178" t="s">
        <v>337</v>
      </c>
      <c r="H32" s="186" t="s">
        <v>338</v>
      </c>
      <c r="I32" s="311"/>
      <c r="J32" s="181" t="str">
        <f t="shared" si="0"/>
        <v>V018;</v>
      </c>
    </row>
    <row r="33" spans="2:10" x14ac:dyDescent="0.25">
      <c r="B33" s="274">
        <v>11201080000</v>
      </c>
      <c r="C33" s="225" t="s">
        <v>339</v>
      </c>
      <c r="D33" s="191"/>
      <c r="E33" s="191"/>
      <c r="G33" s="178" t="s">
        <v>340</v>
      </c>
      <c r="H33" s="186" t="s">
        <v>341</v>
      </c>
      <c r="I33" s="311"/>
      <c r="J33" s="181" t="str">
        <f t="shared" si="0"/>
        <v>V019;</v>
      </c>
    </row>
    <row r="34" spans="2:10" x14ac:dyDescent="0.25">
      <c r="B34" s="274">
        <v>11201090000</v>
      </c>
      <c r="C34" s="225" t="s">
        <v>342</v>
      </c>
      <c r="D34" s="191"/>
      <c r="E34" s="191"/>
      <c r="G34" s="178" t="s">
        <v>343</v>
      </c>
      <c r="H34" s="186" t="s">
        <v>344</v>
      </c>
      <c r="I34" s="311"/>
      <c r="J34" s="181" t="str">
        <f t="shared" si="0"/>
        <v>V020;</v>
      </c>
    </row>
    <row r="35" spans="2:10" x14ac:dyDescent="0.25">
      <c r="B35" s="274">
        <v>11201100000</v>
      </c>
      <c r="C35" s="225" t="s">
        <v>345</v>
      </c>
      <c r="D35" s="190"/>
      <c r="E35" s="190"/>
      <c r="G35" s="178" t="s">
        <v>346</v>
      </c>
      <c r="H35" s="186" t="s">
        <v>347</v>
      </c>
      <c r="I35" s="311"/>
      <c r="J35" s="181" t="str">
        <f t="shared" si="0"/>
        <v>V021;</v>
      </c>
    </row>
    <row r="36" spans="2:10" x14ac:dyDescent="0.25">
      <c r="B36" s="274">
        <v>11201990000</v>
      </c>
      <c r="C36" s="225" t="s">
        <v>348</v>
      </c>
      <c r="D36" s="190"/>
      <c r="E36" s="190"/>
      <c r="G36" s="178" t="s">
        <v>349</v>
      </c>
      <c r="H36" s="186" t="s">
        <v>350</v>
      </c>
      <c r="I36" s="311"/>
      <c r="J36" s="181" t="str">
        <f t="shared" si="0"/>
        <v>V022;</v>
      </c>
    </row>
    <row r="37" spans="2:10" x14ac:dyDescent="0.25">
      <c r="B37" s="272">
        <v>11202000000</v>
      </c>
      <c r="C37" s="273" t="s">
        <v>351</v>
      </c>
      <c r="D37" s="172">
        <f>D38+D39</f>
        <v>0</v>
      </c>
      <c r="E37" s="172">
        <f>E38+E39</f>
        <v>0</v>
      </c>
      <c r="G37" s="178" t="s">
        <v>352</v>
      </c>
      <c r="H37" s="186" t="s">
        <v>353</v>
      </c>
      <c r="I37" s="311"/>
      <c r="J37" s="181" t="str">
        <f t="shared" si="0"/>
        <v>V023;</v>
      </c>
    </row>
    <row r="38" spans="2:10" x14ac:dyDescent="0.25">
      <c r="B38" s="274">
        <v>11202010000</v>
      </c>
      <c r="C38" s="225" t="s">
        <v>354</v>
      </c>
      <c r="D38" s="277"/>
      <c r="E38" s="277"/>
      <c r="G38" s="178" t="s">
        <v>355</v>
      </c>
      <c r="H38" s="186" t="s">
        <v>356</v>
      </c>
      <c r="I38" s="311"/>
      <c r="J38" s="181" t="str">
        <f t="shared" si="0"/>
        <v>V024;</v>
      </c>
    </row>
    <row r="39" spans="2:10" x14ac:dyDescent="0.25">
      <c r="B39" s="274">
        <v>11202020000</v>
      </c>
      <c r="C39" s="225" t="s">
        <v>357</v>
      </c>
      <c r="D39" s="277"/>
      <c r="E39" s="277"/>
      <c r="G39" s="178" t="s">
        <v>358</v>
      </c>
      <c r="H39" s="186" t="s">
        <v>359</v>
      </c>
      <c r="I39" s="311"/>
      <c r="J39" s="181" t="str">
        <f t="shared" si="0"/>
        <v>V025;</v>
      </c>
    </row>
    <row r="40" spans="2:10" x14ac:dyDescent="0.25">
      <c r="B40" s="272">
        <v>11203000000</v>
      </c>
      <c r="C40" s="273" t="s">
        <v>360</v>
      </c>
      <c r="D40" s="172">
        <f>SUM(D41:D49)</f>
        <v>0</v>
      </c>
      <c r="E40" s="172">
        <f>SUM(E41:E49)</f>
        <v>0</v>
      </c>
      <c r="G40" s="178" t="s">
        <v>361</v>
      </c>
      <c r="H40" s="186" t="s">
        <v>362</v>
      </c>
      <c r="I40" s="311"/>
      <c r="J40" s="181" t="str">
        <f t="shared" si="0"/>
        <v>V026;</v>
      </c>
    </row>
    <row r="41" spans="2:10" x14ac:dyDescent="0.25">
      <c r="B41" s="274">
        <v>11203010000</v>
      </c>
      <c r="C41" s="225" t="s">
        <v>363</v>
      </c>
      <c r="D41" s="277"/>
      <c r="E41" s="277"/>
      <c r="G41" s="178" t="s">
        <v>364</v>
      </c>
      <c r="H41" s="186" t="s">
        <v>365</v>
      </c>
      <c r="I41" s="311"/>
      <c r="J41" s="181" t="str">
        <f t="shared" si="0"/>
        <v>V027;</v>
      </c>
    </row>
    <row r="42" spans="2:10" x14ac:dyDescent="0.25">
      <c r="B42" s="274">
        <v>11203020000</v>
      </c>
      <c r="C42" s="225" t="s">
        <v>366</v>
      </c>
      <c r="D42" s="277"/>
      <c r="E42" s="277"/>
      <c r="G42" s="178" t="s">
        <v>367</v>
      </c>
      <c r="H42" s="186" t="s">
        <v>368</v>
      </c>
      <c r="I42" s="311"/>
      <c r="J42" s="181" t="str">
        <f t="shared" si="0"/>
        <v>V028;</v>
      </c>
    </row>
    <row r="43" spans="2:10" x14ac:dyDescent="0.25">
      <c r="B43" s="274">
        <v>11203030000</v>
      </c>
      <c r="C43" s="225" t="s">
        <v>369</v>
      </c>
      <c r="D43" s="277"/>
      <c r="E43" s="277"/>
      <c r="G43" s="178" t="s">
        <v>370</v>
      </c>
      <c r="H43" s="186" t="s">
        <v>371</v>
      </c>
      <c r="I43" s="311"/>
      <c r="J43" s="181" t="str">
        <f t="shared" si="0"/>
        <v>V029;</v>
      </c>
    </row>
    <row r="44" spans="2:10" x14ac:dyDescent="0.25">
      <c r="B44" s="274">
        <v>11203040000</v>
      </c>
      <c r="C44" s="225" t="s">
        <v>372</v>
      </c>
      <c r="D44" s="277"/>
      <c r="E44" s="277"/>
      <c r="G44" s="178" t="s">
        <v>373</v>
      </c>
      <c r="H44" s="186" t="s">
        <v>374</v>
      </c>
      <c r="I44" s="311"/>
      <c r="J44" s="181" t="str">
        <f t="shared" si="0"/>
        <v>V030;</v>
      </c>
    </row>
    <row r="45" spans="2:10" x14ac:dyDescent="0.25">
      <c r="B45" s="274">
        <v>11203050000</v>
      </c>
      <c r="C45" s="225" t="s">
        <v>375</v>
      </c>
      <c r="D45" s="277"/>
      <c r="E45" s="277"/>
      <c r="G45" s="178" t="s">
        <v>376</v>
      </c>
      <c r="H45" s="186" t="s">
        <v>377</v>
      </c>
      <c r="I45" s="311"/>
      <c r="J45" s="181" t="str">
        <f t="shared" si="0"/>
        <v>V031;</v>
      </c>
    </row>
    <row r="46" spans="2:10" x14ac:dyDescent="0.25">
      <c r="B46" s="274">
        <v>11203060000</v>
      </c>
      <c r="C46" s="225" t="s">
        <v>378</v>
      </c>
      <c r="D46" s="277"/>
      <c r="E46" s="277"/>
      <c r="G46" s="178" t="s">
        <v>379</v>
      </c>
      <c r="H46" s="186" t="s">
        <v>380</v>
      </c>
      <c r="I46" s="311"/>
      <c r="J46" s="181" t="str">
        <f t="shared" si="0"/>
        <v>V032;</v>
      </c>
    </row>
    <row r="47" spans="2:10" x14ac:dyDescent="0.25">
      <c r="B47" s="274">
        <v>11203070000</v>
      </c>
      <c r="C47" s="225" t="s">
        <v>381</v>
      </c>
      <c r="D47" s="277"/>
      <c r="E47" s="277"/>
      <c r="G47" s="178" t="s">
        <v>382</v>
      </c>
      <c r="H47" s="186" t="s">
        <v>383</v>
      </c>
      <c r="I47" s="311"/>
      <c r="J47" s="181" t="str">
        <f t="shared" si="0"/>
        <v>V033;</v>
      </c>
    </row>
    <row r="48" spans="2:10" x14ac:dyDescent="0.25">
      <c r="B48" s="274">
        <v>11203080000</v>
      </c>
      <c r="C48" s="225" t="s">
        <v>384</v>
      </c>
      <c r="D48" s="277"/>
      <c r="E48" s="277"/>
      <c r="H48" s="183" t="s">
        <v>385</v>
      </c>
      <c r="I48" s="184">
        <f t="shared" ref="I48:I79" si="1">+E6</f>
        <v>0</v>
      </c>
      <c r="J48" s="181" t="str">
        <f>H48&amp;";"&amp;I48</f>
        <v>A10000000000;0</v>
      </c>
    </row>
    <row r="49" spans="2:10" x14ac:dyDescent="0.25">
      <c r="B49" s="274">
        <v>11203990000</v>
      </c>
      <c r="C49" s="225" t="s">
        <v>386</v>
      </c>
      <c r="D49" s="277"/>
      <c r="E49" s="277"/>
      <c r="H49" s="183" t="s">
        <v>387</v>
      </c>
      <c r="I49" s="184">
        <f t="shared" si="1"/>
        <v>0</v>
      </c>
      <c r="J49" s="181" t="str">
        <f t="shared" ref="J49:J112" si="2">H49&amp;";"&amp;I49</f>
        <v>A11000000000;0</v>
      </c>
    </row>
    <row r="50" spans="2:10" x14ac:dyDescent="0.25">
      <c r="B50" s="272">
        <v>11204000000</v>
      </c>
      <c r="C50" s="273" t="s">
        <v>388</v>
      </c>
      <c r="D50" s="173">
        <f>SUM(D51:D58)</f>
        <v>0</v>
      </c>
      <c r="E50" s="173">
        <f>SUM(E51:E58)</f>
        <v>0</v>
      </c>
      <c r="H50" s="183" t="s">
        <v>389</v>
      </c>
      <c r="I50" s="184">
        <f t="shared" si="1"/>
        <v>0</v>
      </c>
      <c r="J50" s="181" t="str">
        <f t="shared" si="2"/>
        <v>A11100000000;0</v>
      </c>
    </row>
    <row r="51" spans="2:10" x14ac:dyDescent="0.25">
      <c r="B51" s="274">
        <v>11204010000</v>
      </c>
      <c r="C51" s="225" t="s">
        <v>390</v>
      </c>
      <c r="D51" s="277"/>
      <c r="E51" s="277"/>
      <c r="H51" s="183" t="s">
        <v>391</v>
      </c>
      <c r="I51" s="184">
        <f t="shared" si="1"/>
        <v>0</v>
      </c>
      <c r="J51" s="181" t="str">
        <f t="shared" si="2"/>
        <v>A11101000000;0</v>
      </c>
    </row>
    <row r="52" spans="2:10" x14ac:dyDescent="0.25">
      <c r="B52" s="274">
        <v>11204020000</v>
      </c>
      <c r="C52" s="225" t="s">
        <v>392</v>
      </c>
      <c r="D52" s="277"/>
      <c r="E52" s="277"/>
      <c r="H52" s="183" t="s">
        <v>393</v>
      </c>
      <c r="I52" s="184">
        <f t="shared" si="1"/>
        <v>0</v>
      </c>
      <c r="J52" s="181" t="str">
        <f t="shared" si="2"/>
        <v>A11101010000;0</v>
      </c>
    </row>
    <row r="53" spans="2:10" x14ac:dyDescent="0.25">
      <c r="B53" s="274">
        <v>11204030000</v>
      </c>
      <c r="C53" s="225" t="s">
        <v>394</v>
      </c>
      <c r="D53" s="277"/>
      <c r="E53" s="277"/>
      <c r="H53" s="183" t="s">
        <v>395</v>
      </c>
      <c r="I53" s="184">
        <f t="shared" si="1"/>
        <v>0</v>
      </c>
      <c r="J53" s="181" t="str">
        <f t="shared" si="2"/>
        <v>A11101020000;0</v>
      </c>
    </row>
    <row r="54" spans="2:10" x14ac:dyDescent="0.25">
      <c r="B54" s="274">
        <v>11204040000</v>
      </c>
      <c r="C54" s="225" t="s">
        <v>396</v>
      </c>
      <c r="D54" s="277"/>
      <c r="E54" s="277"/>
      <c r="H54" s="183" t="s">
        <v>397</v>
      </c>
      <c r="I54" s="184">
        <f t="shared" si="1"/>
        <v>0</v>
      </c>
      <c r="J54" s="181" t="str">
        <f t="shared" si="2"/>
        <v>A11102000000;0</v>
      </c>
    </row>
    <row r="55" spans="2:10" x14ac:dyDescent="0.25">
      <c r="B55" s="274">
        <v>11204050000</v>
      </c>
      <c r="C55" s="225" t="s">
        <v>398</v>
      </c>
      <c r="D55" s="277"/>
      <c r="E55" s="277"/>
      <c r="H55" s="183" t="s">
        <v>399</v>
      </c>
      <c r="I55" s="184">
        <f t="shared" si="1"/>
        <v>0</v>
      </c>
      <c r="J55" s="181" t="str">
        <f t="shared" si="2"/>
        <v>A11102010000;0</v>
      </c>
    </row>
    <row r="56" spans="2:10" x14ac:dyDescent="0.25">
      <c r="B56" s="274">
        <v>11204060000</v>
      </c>
      <c r="C56" s="225" t="s">
        <v>400</v>
      </c>
      <c r="D56" s="277"/>
      <c r="E56" s="277"/>
      <c r="H56" s="183" t="s">
        <v>401</v>
      </c>
      <c r="I56" s="184">
        <f t="shared" si="1"/>
        <v>0</v>
      </c>
      <c r="J56" s="181" t="str">
        <f t="shared" si="2"/>
        <v>A11102020000;0</v>
      </c>
    </row>
    <row r="57" spans="2:10" x14ac:dyDescent="0.25">
      <c r="B57" s="274">
        <v>11204070000</v>
      </c>
      <c r="C57" s="225" t="s">
        <v>402</v>
      </c>
      <c r="D57" s="277"/>
      <c r="E57" s="277"/>
      <c r="H57" s="183" t="s">
        <v>403</v>
      </c>
      <c r="I57" s="184">
        <f t="shared" si="1"/>
        <v>0</v>
      </c>
      <c r="J57" s="181" t="str">
        <f t="shared" si="2"/>
        <v>A11102030000;0</v>
      </c>
    </row>
    <row r="58" spans="2:10" x14ac:dyDescent="0.25">
      <c r="B58" s="274">
        <v>11204990000</v>
      </c>
      <c r="C58" s="225" t="s">
        <v>404</v>
      </c>
      <c r="D58" s="277"/>
      <c r="E58" s="277"/>
      <c r="H58" s="183" t="s">
        <v>405</v>
      </c>
      <c r="I58" s="184">
        <f t="shared" si="1"/>
        <v>0</v>
      </c>
      <c r="J58" s="181" t="str">
        <f t="shared" si="2"/>
        <v>A11102040000;0</v>
      </c>
    </row>
    <row r="59" spans="2:10" x14ac:dyDescent="0.25">
      <c r="B59" s="272">
        <v>11300000000</v>
      </c>
      <c r="C59" s="273" t="s">
        <v>406</v>
      </c>
      <c r="D59" s="172">
        <f>D60</f>
        <v>0</v>
      </c>
      <c r="E59" s="172">
        <f>E60</f>
        <v>0</v>
      </c>
      <c r="H59" s="183" t="s">
        <v>407</v>
      </c>
      <c r="I59" s="184">
        <v>0</v>
      </c>
      <c r="J59" s="181" t="str">
        <f t="shared" si="2"/>
        <v>A11102050000;0</v>
      </c>
    </row>
    <row r="60" spans="2:10" x14ac:dyDescent="0.25">
      <c r="B60" s="272">
        <v>11301000000</v>
      </c>
      <c r="C60" s="273" t="s">
        <v>408</v>
      </c>
      <c r="D60" s="172">
        <f>SUM(D61:D68)</f>
        <v>0</v>
      </c>
      <c r="E60" s="172">
        <f>SUM(E61:E68)</f>
        <v>0</v>
      </c>
      <c r="H60" s="183" t="s">
        <v>409</v>
      </c>
      <c r="I60" s="184">
        <f>+E17</f>
        <v>0</v>
      </c>
      <c r="J60" s="181" t="str">
        <f t="shared" si="2"/>
        <v>A11102060000;0</v>
      </c>
    </row>
    <row r="61" spans="2:10" x14ac:dyDescent="0.25">
      <c r="B61" s="274">
        <v>11301010000</v>
      </c>
      <c r="C61" s="225" t="s">
        <v>410</v>
      </c>
      <c r="D61" s="190"/>
      <c r="E61" s="190"/>
      <c r="H61" s="183" t="s">
        <v>411</v>
      </c>
      <c r="I61" s="184">
        <f t="shared" si="1"/>
        <v>0</v>
      </c>
      <c r="J61" s="181" t="str">
        <f t="shared" si="2"/>
        <v>A11102070000;0</v>
      </c>
    </row>
    <row r="62" spans="2:10" x14ac:dyDescent="0.25">
      <c r="B62" s="274">
        <v>11301020000</v>
      </c>
      <c r="C62" s="225" t="s">
        <v>412</v>
      </c>
      <c r="D62" s="190"/>
      <c r="E62" s="190"/>
      <c r="H62" s="183" t="s">
        <v>413</v>
      </c>
      <c r="I62" s="184">
        <f t="shared" si="1"/>
        <v>0</v>
      </c>
      <c r="J62" s="181" t="str">
        <f t="shared" si="2"/>
        <v>A11102080000;0</v>
      </c>
    </row>
    <row r="63" spans="2:10" x14ac:dyDescent="0.25">
      <c r="B63" s="274">
        <v>11301030000</v>
      </c>
      <c r="C63" s="225" t="s">
        <v>414</v>
      </c>
      <c r="D63" s="190"/>
      <c r="E63" s="190"/>
      <c r="H63" s="183" t="s">
        <v>415</v>
      </c>
      <c r="I63" s="184">
        <f t="shared" si="1"/>
        <v>0</v>
      </c>
      <c r="J63" s="181" t="str">
        <f t="shared" si="2"/>
        <v>A11102090000;0</v>
      </c>
    </row>
    <row r="64" spans="2:10" x14ac:dyDescent="0.25">
      <c r="B64" s="274">
        <v>11301040000</v>
      </c>
      <c r="C64" s="225" t="s">
        <v>378</v>
      </c>
      <c r="D64" s="190"/>
      <c r="E64" s="190"/>
      <c r="H64" s="183" t="s">
        <v>416</v>
      </c>
      <c r="I64" s="184">
        <f t="shared" si="1"/>
        <v>0</v>
      </c>
      <c r="J64" s="181" t="str">
        <f t="shared" si="2"/>
        <v>A11102100000;0</v>
      </c>
    </row>
    <row r="65" spans="2:10" x14ac:dyDescent="0.25">
      <c r="B65" s="274">
        <v>11301050000</v>
      </c>
      <c r="C65" s="225" t="s">
        <v>375</v>
      </c>
      <c r="D65" s="190"/>
      <c r="E65" s="190"/>
      <c r="H65" s="183" t="s">
        <v>417</v>
      </c>
      <c r="I65" s="184">
        <f t="shared" si="1"/>
        <v>0</v>
      </c>
      <c r="J65" s="181" t="str">
        <f t="shared" si="2"/>
        <v>A11102990000;0</v>
      </c>
    </row>
    <row r="66" spans="2:10" x14ac:dyDescent="0.25">
      <c r="B66" s="274">
        <v>11301060000</v>
      </c>
      <c r="C66" s="225" t="s">
        <v>418</v>
      </c>
      <c r="D66" s="190"/>
      <c r="E66" s="190"/>
      <c r="H66" s="183" t="s">
        <v>419</v>
      </c>
      <c r="I66" s="184">
        <f t="shared" si="1"/>
        <v>0</v>
      </c>
      <c r="J66" s="181" t="str">
        <f t="shared" si="2"/>
        <v>A11200000000;0</v>
      </c>
    </row>
    <row r="67" spans="2:10" x14ac:dyDescent="0.25">
      <c r="B67" s="274">
        <v>11301070000</v>
      </c>
      <c r="C67" s="225" t="s">
        <v>372</v>
      </c>
      <c r="D67" s="277"/>
      <c r="E67" s="277"/>
      <c r="H67" s="183" t="s">
        <v>420</v>
      </c>
      <c r="I67" s="184">
        <f t="shared" si="1"/>
        <v>0</v>
      </c>
      <c r="J67" s="181" t="str">
        <f t="shared" si="2"/>
        <v>A11201000000;0</v>
      </c>
    </row>
    <row r="68" spans="2:10" x14ac:dyDescent="0.25">
      <c r="B68" s="274">
        <v>11301990000</v>
      </c>
      <c r="C68" s="225" t="s">
        <v>421</v>
      </c>
      <c r="D68" s="277"/>
      <c r="E68" s="277"/>
      <c r="H68" s="183" t="s">
        <v>422</v>
      </c>
      <c r="I68" s="184">
        <f t="shared" si="1"/>
        <v>0</v>
      </c>
      <c r="J68" s="181" t="str">
        <f t="shared" si="2"/>
        <v>A11201010000;0</v>
      </c>
    </row>
    <row r="69" spans="2:10" x14ac:dyDescent="0.25">
      <c r="B69" s="272">
        <v>11400000000</v>
      </c>
      <c r="C69" s="273" t="s">
        <v>423</v>
      </c>
      <c r="D69" s="172">
        <f>D70+D74</f>
        <v>0</v>
      </c>
      <c r="E69" s="172">
        <f>E70+E74</f>
        <v>0</v>
      </c>
      <c r="H69" s="183" t="s">
        <v>424</v>
      </c>
      <c r="I69" s="184">
        <f t="shared" si="1"/>
        <v>0</v>
      </c>
      <c r="J69" s="181" t="str">
        <f t="shared" si="2"/>
        <v>A11201020000;0</v>
      </c>
    </row>
    <row r="70" spans="2:10" x14ac:dyDescent="0.25">
      <c r="B70" s="272">
        <v>11401000000</v>
      </c>
      <c r="C70" s="273" t="s">
        <v>425</v>
      </c>
      <c r="D70" s="172">
        <f>SUM(D71:D73)</f>
        <v>0</v>
      </c>
      <c r="E70" s="172">
        <f>SUM(E71:E73)</f>
        <v>0</v>
      </c>
      <c r="H70" s="183" t="s">
        <v>426</v>
      </c>
      <c r="I70" s="184">
        <f t="shared" si="1"/>
        <v>0</v>
      </c>
      <c r="J70" s="181" t="str">
        <f t="shared" si="2"/>
        <v>A11201030000;0</v>
      </c>
    </row>
    <row r="71" spans="2:10" x14ac:dyDescent="0.25">
      <c r="B71" s="274">
        <v>11401010000</v>
      </c>
      <c r="C71" s="225" t="s">
        <v>427</v>
      </c>
      <c r="D71" s="277"/>
      <c r="E71" s="277"/>
      <c r="H71" s="183" t="s">
        <v>428</v>
      </c>
      <c r="I71" s="184">
        <f t="shared" si="1"/>
        <v>0</v>
      </c>
      <c r="J71" s="181" t="str">
        <f t="shared" si="2"/>
        <v>A11201040000;0</v>
      </c>
    </row>
    <row r="72" spans="2:10" x14ac:dyDescent="0.25">
      <c r="B72" s="274">
        <v>11401020000</v>
      </c>
      <c r="C72" s="225" t="s">
        <v>429</v>
      </c>
      <c r="D72" s="277"/>
      <c r="E72" s="277"/>
      <c r="H72" s="183" t="s">
        <v>430</v>
      </c>
      <c r="I72" s="184">
        <f t="shared" si="1"/>
        <v>0</v>
      </c>
      <c r="J72" s="181" t="str">
        <f t="shared" si="2"/>
        <v>A11201050000;0</v>
      </c>
    </row>
    <row r="73" spans="2:10" x14ac:dyDescent="0.25">
      <c r="B73" s="274">
        <v>11401990000</v>
      </c>
      <c r="C73" s="225" t="s">
        <v>431</v>
      </c>
      <c r="D73" s="277"/>
      <c r="E73" s="277"/>
      <c r="H73" s="183" t="s">
        <v>432</v>
      </c>
      <c r="I73" s="184">
        <f t="shared" si="1"/>
        <v>0</v>
      </c>
      <c r="J73" s="181" t="str">
        <f t="shared" si="2"/>
        <v>A11201060000;0</v>
      </c>
    </row>
    <row r="74" spans="2:10" x14ac:dyDescent="0.25">
      <c r="B74" s="272">
        <v>11402000000</v>
      </c>
      <c r="C74" s="273" t="s">
        <v>433</v>
      </c>
      <c r="D74" s="172">
        <f>SUM(D75:D79)</f>
        <v>0</v>
      </c>
      <c r="E74" s="172">
        <f>SUM(E75:E79)</f>
        <v>0</v>
      </c>
      <c r="H74" s="183" t="s">
        <v>434</v>
      </c>
      <c r="I74" s="184">
        <f t="shared" si="1"/>
        <v>0</v>
      </c>
      <c r="J74" s="181" t="str">
        <f t="shared" si="2"/>
        <v>A11201070000;0</v>
      </c>
    </row>
    <row r="75" spans="2:10" x14ac:dyDescent="0.25">
      <c r="B75" s="274">
        <v>11402010000</v>
      </c>
      <c r="C75" s="225" t="s">
        <v>435</v>
      </c>
      <c r="D75" s="277"/>
      <c r="E75" s="277"/>
      <c r="H75" s="183" t="s">
        <v>436</v>
      </c>
      <c r="I75" s="184">
        <f t="shared" si="1"/>
        <v>0</v>
      </c>
      <c r="J75" s="181" t="str">
        <f t="shared" si="2"/>
        <v>A11201080000;0</v>
      </c>
    </row>
    <row r="76" spans="2:10" x14ac:dyDescent="0.25">
      <c r="B76" s="274">
        <v>11402020000</v>
      </c>
      <c r="C76" s="225" t="s">
        <v>437</v>
      </c>
      <c r="D76" s="277"/>
      <c r="E76" s="277"/>
      <c r="H76" s="183" t="s">
        <v>438</v>
      </c>
      <c r="I76" s="184">
        <f t="shared" si="1"/>
        <v>0</v>
      </c>
      <c r="J76" s="181" t="str">
        <f t="shared" si="2"/>
        <v>A11201090000;0</v>
      </c>
    </row>
    <row r="77" spans="2:10" x14ac:dyDescent="0.25">
      <c r="B77" s="274">
        <v>11402030000</v>
      </c>
      <c r="C77" s="225" t="s">
        <v>439</v>
      </c>
      <c r="D77" s="277"/>
      <c r="E77" s="277"/>
      <c r="H77" s="183" t="s">
        <v>440</v>
      </c>
      <c r="I77" s="184">
        <f t="shared" si="1"/>
        <v>0</v>
      </c>
      <c r="J77" s="181" t="str">
        <f t="shared" si="2"/>
        <v>A11201100000;0</v>
      </c>
    </row>
    <row r="78" spans="2:10" x14ac:dyDescent="0.25">
      <c r="B78" s="274">
        <v>11402040000</v>
      </c>
      <c r="C78" s="225" t="s">
        <v>441</v>
      </c>
      <c r="D78" s="277"/>
      <c r="E78" s="277"/>
      <c r="H78" s="183" t="s">
        <v>442</v>
      </c>
      <c r="I78" s="184">
        <f t="shared" si="1"/>
        <v>0</v>
      </c>
      <c r="J78" s="181" t="str">
        <f t="shared" si="2"/>
        <v>A11201990000;0</v>
      </c>
    </row>
    <row r="79" spans="2:10" x14ac:dyDescent="0.25">
      <c r="B79" s="274">
        <v>11402050000</v>
      </c>
      <c r="C79" s="225" t="s">
        <v>443</v>
      </c>
      <c r="D79" s="277"/>
      <c r="E79" s="277"/>
      <c r="H79" s="183" t="s">
        <v>444</v>
      </c>
      <c r="I79" s="184">
        <f t="shared" si="1"/>
        <v>0</v>
      </c>
      <c r="J79" s="181" t="str">
        <f t="shared" si="2"/>
        <v>A11202000000;0</v>
      </c>
    </row>
    <row r="80" spans="2:10" x14ac:dyDescent="0.25">
      <c r="B80" s="272">
        <v>12000000000</v>
      </c>
      <c r="C80" s="273" t="s">
        <v>445</v>
      </c>
      <c r="D80" s="172">
        <f>D81+D89+D117+D126+D143</f>
        <v>0</v>
      </c>
      <c r="E80" s="172">
        <f>E81+E89+E117+E126+E143</f>
        <v>0</v>
      </c>
      <c r="H80" s="183" t="s">
        <v>446</v>
      </c>
      <c r="I80" s="184">
        <f t="shared" ref="I80:I111" si="3">+E38</f>
        <v>0</v>
      </c>
      <c r="J80" s="181" t="str">
        <f t="shared" si="2"/>
        <v>A11202010000;0</v>
      </c>
    </row>
    <row r="81" spans="2:10" x14ac:dyDescent="0.25">
      <c r="B81" s="272">
        <v>12100000000</v>
      </c>
      <c r="C81" s="273" t="s">
        <v>447</v>
      </c>
      <c r="D81" s="173">
        <f>D82</f>
        <v>0</v>
      </c>
      <c r="E81" s="173">
        <f>E82</f>
        <v>0</v>
      </c>
      <c r="H81" s="183" t="s">
        <v>448</v>
      </c>
      <c r="I81" s="184">
        <f t="shared" si="3"/>
        <v>0</v>
      </c>
      <c r="J81" s="181" t="str">
        <f t="shared" si="2"/>
        <v>A11202020000;0</v>
      </c>
    </row>
    <row r="82" spans="2:10" x14ac:dyDescent="0.25">
      <c r="B82" s="272">
        <v>12101000000</v>
      </c>
      <c r="C82" s="273" t="s">
        <v>449</v>
      </c>
      <c r="D82" s="173">
        <f>SUM(D83:D88)</f>
        <v>0</v>
      </c>
      <c r="E82" s="173">
        <f>SUM(E83:E88)</f>
        <v>0</v>
      </c>
      <c r="H82" s="183" t="s">
        <v>450</v>
      </c>
      <c r="I82" s="184">
        <f t="shared" si="3"/>
        <v>0</v>
      </c>
      <c r="J82" s="181" t="str">
        <f t="shared" si="2"/>
        <v>A11203000000;0</v>
      </c>
    </row>
    <row r="83" spans="2:10" x14ac:dyDescent="0.25">
      <c r="B83" s="274">
        <v>12101010000</v>
      </c>
      <c r="C83" s="225" t="s">
        <v>451</v>
      </c>
      <c r="D83" s="277"/>
      <c r="E83" s="277"/>
      <c r="H83" s="183" t="s">
        <v>452</v>
      </c>
      <c r="I83" s="184">
        <f t="shared" si="3"/>
        <v>0</v>
      </c>
      <c r="J83" s="181" t="str">
        <f t="shared" si="2"/>
        <v>A11203010000;0</v>
      </c>
    </row>
    <row r="84" spans="2:10" x14ac:dyDescent="0.25">
      <c r="B84" s="274">
        <v>12101020000</v>
      </c>
      <c r="C84" s="225" t="s">
        <v>288</v>
      </c>
      <c r="D84" s="277"/>
      <c r="E84" s="277"/>
      <c r="H84" s="183" t="s">
        <v>453</v>
      </c>
      <c r="I84" s="184">
        <f t="shared" si="3"/>
        <v>0</v>
      </c>
      <c r="J84" s="181" t="str">
        <f t="shared" si="2"/>
        <v>A11203020000;0</v>
      </c>
    </row>
    <row r="85" spans="2:10" x14ac:dyDescent="0.25">
      <c r="B85" s="274">
        <v>12101030000</v>
      </c>
      <c r="C85" s="225" t="s">
        <v>291</v>
      </c>
      <c r="D85" s="277"/>
      <c r="E85" s="277"/>
      <c r="H85" s="183" t="s">
        <v>454</v>
      </c>
      <c r="I85" s="184">
        <f t="shared" si="3"/>
        <v>0</v>
      </c>
      <c r="J85" s="181" t="str">
        <f t="shared" si="2"/>
        <v>A11203030000;0</v>
      </c>
    </row>
    <row r="86" spans="2:10" x14ac:dyDescent="0.25">
      <c r="B86" s="274">
        <v>12101040000</v>
      </c>
      <c r="C86" s="225" t="s">
        <v>294</v>
      </c>
      <c r="D86" s="277"/>
      <c r="E86" s="277"/>
      <c r="H86" s="183" t="s">
        <v>455</v>
      </c>
      <c r="I86" s="184">
        <f t="shared" si="3"/>
        <v>0</v>
      </c>
      <c r="J86" s="181" t="str">
        <f t="shared" si="2"/>
        <v>A11203040000;0</v>
      </c>
    </row>
    <row r="87" spans="2:10" x14ac:dyDescent="0.25">
      <c r="B87" s="274">
        <v>12101050000</v>
      </c>
      <c r="C87" s="225" t="s">
        <v>300</v>
      </c>
      <c r="D87" s="277"/>
      <c r="E87" s="277"/>
      <c r="H87" s="183" t="s">
        <v>456</v>
      </c>
      <c r="I87" s="184">
        <f t="shared" si="3"/>
        <v>0</v>
      </c>
      <c r="J87" s="181" t="str">
        <f t="shared" si="2"/>
        <v>A11203050000;0</v>
      </c>
    </row>
    <row r="88" spans="2:10" x14ac:dyDescent="0.25">
      <c r="B88" s="274">
        <v>12101060000</v>
      </c>
      <c r="C88" s="225" t="s">
        <v>457</v>
      </c>
      <c r="D88" s="277"/>
      <c r="E88" s="277"/>
      <c r="H88" s="183" t="s">
        <v>458</v>
      </c>
      <c r="I88" s="184">
        <f t="shared" si="3"/>
        <v>0</v>
      </c>
      <c r="J88" s="181" t="str">
        <f t="shared" si="2"/>
        <v>A11203060000;0</v>
      </c>
    </row>
    <row r="89" spans="2:10" x14ac:dyDescent="0.25">
      <c r="B89" s="272">
        <v>12200000000</v>
      </c>
      <c r="C89" s="273" t="s">
        <v>312</v>
      </c>
      <c r="D89" s="172">
        <f>D90+D101+D111</f>
        <v>0</v>
      </c>
      <c r="E89" s="172">
        <f>E90+E101+E111</f>
        <v>0</v>
      </c>
      <c r="H89" s="183" t="s">
        <v>459</v>
      </c>
      <c r="I89" s="184">
        <f t="shared" si="3"/>
        <v>0</v>
      </c>
      <c r="J89" s="181" t="str">
        <f t="shared" si="2"/>
        <v>A11203070000;0</v>
      </c>
    </row>
    <row r="90" spans="2:10" x14ac:dyDescent="0.25">
      <c r="B90" s="272">
        <v>12201000000</v>
      </c>
      <c r="C90" s="273" t="s">
        <v>315</v>
      </c>
      <c r="D90" s="172">
        <f>SUM(D91:D100)</f>
        <v>0</v>
      </c>
      <c r="E90" s="172">
        <f>SUM(E91:E100)</f>
        <v>0</v>
      </c>
      <c r="H90" s="183" t="s">
        <v>460</v>
      </c>
      <c r="I90" s="184">
        <f t="shared" si="3"/>
        <v>0</v>
      </c>
      <c r="J90" s="181" t="str">
        <f t="shared" si="2"/>
        <v>A11203080000;0</v>
      </c>
    </row>
    <row r="91" spans="2:10" x14ac:dyDescent="0.25">
      <c r="B91" s="274">
        <v>12201010000</v>
      </c>
      <c r="C91" s="225" t="s">
        <v>318</v>
      </c>
      <c r="D91" s="277"/>
      <c r="E91" s="277"/>
      <c r="H91" s="183" t="s">
        <v>461</v>
      </c>
      <c r="I91" s="184">
        <f t="shared" si="3"/>
        <v>0</v>
      </c>
      <c r="J91" s="181" t="str">
        <f t="shared" si="2"/>
        <v>A11203990000;0</v>
      </c>
    </row>
    <row r="92" spans="2:10" x14ac:dyDescent="0.25">
      <c r="B92" s="274">
        <v>12201020000</v>
      </c>
      <c r="C92" s="225" t="s">
        <v>321</v>
      </c>
      <c r="D92" s="277"/>
      <c r="E92" s="277"/>
      <c r="H92" s="183" t="s">
        <v>462</v>
      </c>
      <c r="I92" s="184">
        <f t="shared" si="3"/>
        <v>0</v>
      </c>
      <c r="J92" s="181" t="str">
        <f t="shared" si="2"/>
        <v>A11204000000;0</v>
      </c>
    </row>
    <row r="93" spans="2:10" x14ac:dyDescent="0.25">
      <c r="B93" s="274">
        <v>12201030000</v>
      </c>
      <c r="C93" s="225" t="s">
        <v>463</v>
      </c>
      <c r="D93" s="277"/>
      <c r="E93" s="277"/>
      <c r="H93" s="183" t="s">
        <v>464</v>
      </c>
      <c r="I93" s="184">
        <f t="shared" si="3"/>
        <v>0</v>
      </c>
      <c r="J93" s="181" t="str">
        <f t="shared" si="2"/>
        <v>A11204010000;0</v>
      </c>
    </row>
    <row r="94" spans="2:10" x14ac:dyDescent="0.25">
      <c r="B94" s="274">
        <v>12201040000</v>
      </c>
      <c r="C94" s="225" t="s">
        <v>465</v>
      </c>
      <c r="D94" s="277"/>
      <c r="E94" s="277"/>
      <c r="H94" s="183" t="s">
        <v>466</v>
      </c>
      <c r="I94" s="184">
        <f t="shared" si="3"/>
        <v>0</v>
      </c>
      <c r="J94" s="181" t="str">
        <f t="shared" si="2"/>
        <v>A11204020000;0</v>
      </c>
    </row>
    <row r="95" spans="2:10" x14ac:dyDescent="0.25">
      <c r="B95" s="274">
        <v>12201050000</v>
      </c>
      <c r="C95" s="225" t="s">
        <v>467</v>
      </c>
      <c r="D95" s="277"/>
      <c r="E95" s="277"/>
      <c r="H95" s="183" t="s">
        <v>468</v>
      </c>
      <c r="I95" s="184">
        <f t="shared" si="3"/>
        <v>0</v>
      </c>
      <c r="J95" s="181" t="str">
        <f t="shared" si="2"/>
        <v>A11204030000;0</v>
      </c>
    </row>
    <row r="96" spans="2:10" x14ac:dyDescent="0.25">
      <c r="B96" s="274">
        <v>12201060000</v>
      </c>
      <c r="C96" s="225" t="s">
        <v>345</v>
      </c>
      <c r="D96" s="277"/>
      <c r="E96" s="277"/>
      <c r="H96" s="183" t="s">
        <v>469</v>
      </c>
      <c r="I96" s="184">
        <f t="shared" si="3"/>
        <v>0</v>
      </c>
      <c r="J96" s="181" t="str">
        <f t="shared" si="2"/>
        <v>A11204040000;0</v>
      </c>
    </row>
    <row r="97" spans="2:10" x14ac:dyDescent="0.25">
      <c r="B97" s="274">
        <v>12201070000</v>
      </c>
      <c r="C97" s="225" t="s">
        <v>470</v>
      </c>
      <c r="D97" s="277"/>
      <c r="E97" s="277"/>
      <c r="H97" s="183" t="s">
        <v>471</v>
      </c>
      <c r="I97" s="184">
        <f t="shared" si="3"/>
        <v>0</v>
      </c>
      <c r="J97" s="181" t="str">
        <f t="shared" si="2"/>
        <v>A11204050000;0</v>
      </c>
    </row>
    <row r="98" spans="2:10" x14ac:dyDescent="0.25">
      <c r="B98" s="274">
        <v>12201080000</v>
      </c>
      <c r="C98" s="225" t="s">
        <v>472</v>
      </c>
      <c r="D98" s="277"/>
      <c r="E98" s="277"/>
      <c r="H98" s="183" t="s">
        <v>473</v>
      </c>
      <c r="I98" s="184">
        <f t="shared" si="3"/>
        <v>0</v>
      </c>
      <c r="J98" s="181" t="str">
        <f t="shared" si="2"/>
        <v>A11204060000;0</v>
      </c>
    </row>
    <row r="99" spans="2:10" x14ac:dyDescent="0.25">
      <c r="B99" s="274">
        <v>12201090000</v>
      </c>
      <c r="C99" s="225" t="s">
        <v>474</v>
      </c>
      <c r="D99" s="277"/>
      <c r="E99" s="277"/>
      <c r="H99" s="183" t="s">
        <v>475</v>
      </c>
      <c r="I99" s="184">
        <f t="shared" si="3"/>
        <v>0</v>
      </c>
      <c r="J99" s="181" t="str">
        <f t="shared" si="2"/>
        <v>A11204070000;0</v>
      </c>
    </row>
    <row r="100" spans="2:10" x14ac:dyDescent="0.25">
      <c r="B100" s="274">
        <v>12201990000</v>
      </c>
      <c r="C100" s="225" t="s">
        <v>476</v>
      </c>
      <c r="D100" s="277"/>
      <c r="E100" s="277"/>
      <c r="H100" s="183" t="s">
        <v>477</v>
      </c>
      <c r="I100" s="184">
        <f t="shared" si="3"/>
        <v>0</v>
      </c>
      <c r="J100" s="181" t="str">
        <f t="shared" si="2"/>
        <v>A11204990000;0</v>
      </c>
    </row>
    <row r="101" spans="2:10" x14ac:dyDescent="0.25">
      <c r="B101" s="272">
        <v>12202000000</v>
      </c>
      <c r="C101" s="273" t="s">
        <v>360</v>
      </c>
      <c r="D101" s="173">
        <f>SUM(D102:D110)</f>
        <v>0</v>
      </c>
      <c r="E101" s="173">
        <f>SUM(E102:E110)</f>
        <v>0</v>
      </c>
      <c r="H101" s="183" t="s">
        <v>478</v>
      </c>
      <c r="I101" s="184">
        <f t="shared" si="3"/>
        <v>0</v>
      </c>
      <c r="J101" s="181" t="str">
        <f t="shared" si="2"/>
        <v>A11300000000;0</v>
      </c>
    </row>
    <row r="102" spans="2:10" x14ac:dyDescent="0.25">
      <c r="B102" s="274">
        <v>12202010000</v>
      </c>
      <c r="C102" s="225" t="s">
        <v>366</v>
      </c>
      <c r="D102" s="277"/>
      <c r="E102" s="277"/>
      <c r="H102" s="183" t="s">
        <v>479</v>
      </c>
      <c r="I102" s="184">
        <f t="shared" si="3"/>
        <v>0</v>
      </c>
      <c r="J102" s="181" t="str">
        <f t="shared" si="2"/>
        <v>A11301000000;0</v>
      </c>
    </row>
    <row r="103" spans="2:10" x14ac:dyDescent="0.25">
      <c r="B103" s="274">
        <v>12202020000</v>
      </c>
      <c r="C103" s="225" t="s">
        <v>369</v>
      </c>
      <c r="D103" s="277"/>
      <c r="E103" s="277"/>
      <c r="H103" s="183" t="s">
        <v>480</v>
      </c>
      <c r="I103" s="184">
        <f t="shared" si="3"/>
        <v>0</v>
      </c>
      <c r="J103" s="181" t="str">
        <f t="shared" si="2"/>
        <v>A11301010000;0</v>
      </c>
    </row>
    <row r="104" spans="2:10" x14ac:dyDescent="0.25">
      <c r="B104" s="274">
        <v>12202030000</v>
      </c>
      <c r="C104" s="225" t="s">
        <v>372</v>
      </c>
      <c r="D104" s="277"/>
      <c r="E104" s="277"/>
      <c r="H104" s="183" t="s">
        <v>481</v>
      </c>
      <c r="I104" s="184">
        <f t="shared" si="3"/>
        <v>0</v>
      </c>
      <c r="J104" s="181" t="str">
        <f t="shared" si="2"/>
        <v>A11301020000;0</v>
      </c>
    </row>
    <row r="105" spans="2:10" x14ac:dyDescent="0.25">
      <c r="B105" s="274">
        <v>12202040000</v>
      </c>
      <c r="C105" s="225" t="s">
        <v>375</v>
      </c>
      <c r="D105" s="277"/>
      <c r="E105" s="277"/>
      <c r="H105" s="183" t="s">
        <v>482</v>
      </c>
      <c r="I105" s="184">
        <f t="shared" si="3"/>
        <v>0</v>
      </c>
      <c r="J105" s="181" t="str">
        <f t="shared" si="2"/>
        <v>A11301030000;0</v>
      </c>
    </row>
    <row r="106" spans="2:10" x14ac:dyDescent="0.25">
      <c r="B106" s="274">
        <v>12202050000</v>
      </c>
      <c r="C106" s="225" t="s">
        <v>378</v>
      </c>
      <c r="D106" s="277"/>
      <c r="E106" s="277"/>
      <c r="H106" s="183" t="s">
        <v>483</v>
      </c>
      <c r="I106" s="184">
        <f t="shared" si="3"/>
        <v>0</v>
      </c>
      <c r="J106" s="181" t="str">
        <f t="shared" si="2"/>
        <v>A11301040000;0</v>
      </c>
    </row>
    <row r="107" spans="2:10" x14ac:dyDescent="0.25">
      <c r="B107" s="274">
        <v>12202060000</v>
      </c>
      <c r="C107" s="225" t="s">
        <v>381</v>
      </c>
      <c r="D107" s="277"/>
      <c r="E107" s="277"/>
      <c r="H107" s="183" t="s">
        <v>484</v>
      </c>
      <c r="I107" s="184">
        <f t="shared" si="3"/>
        <v>0</v>
      </c>
      <c r="J107" s="181" t="str">
        <f t="shared" si="2"/>
        <v>A11301050000;0</v>
      </c>
    </row>
    <row r="108" spans="2:10" x14ac:dyDescent="0.25">
      <c r="B108" s="274">
        <v>12202070000</v>
      </c>
      <c r="C108" s="225" t="s">
        <v>384</v>
      </c>
      <c r="D108" s="277"/>
      <c r="E108" s="277"/>
      <c r="H108" s="183" t="s">
        <v>485</v>
      </c>
      <c r="I108" s="184">
        <f t="shared" si="3"/>
        <v>0</v>
      </c>
      <c r="J108" s="181" t="str">
        <f t="shared" si="2"/>
        <v>A11301060000;0</v>
      </c>
    </row>
    <row r="109" spans="2:10" x14ac:dyDescent="0.25">
      <c r="B109" s="274">
        <v>12202080000</v>
      </c>
      <c r="C109" s="225" t="s">
        <v>486</v>
      </c>
      <c r="D109" s="277"/>
      <c r="E109" s="277"/>
      <c r="H109" s="183" t="s">
        <v>487</v>
      </c>
      <c r="I109" s="184">
        <f t="shared" si="3"/>
        <v>0</v>
      </c>
      <c r="J109" s="181" t="str">
        <f t="shared" si="2"/>
        <v>A11301070000;0</v>
      </c>
    </row>
    <row r="110" spans="2:10" x14ac:dyDescent="0.25">
      <c r="B110" s="274">
        <v>12202990000</v>
      </c>
      <c r="C110" s="225" t="s">
        <v>488</v>
      </c>
      <c r="D110" s="277"/>
      <c r="E110" s="277"/>
      <c r="H110" s="183" t="s">
        <v>489</v>
      </c>
      <c r="I110" s="184">
        <f t="shared" si="3"/>
        <v>0</v>
      </c>
      <c r="J110" s="181" t="str">
        <f t="shared" si="2"/>
        <v>A11301990000;0</v>
      </c>
    </row>
    <row r="111" spans="2:10" x14ac:dyDescent="0.25">
      <c r="B111" s="272">
        <v>12203000000</v>
      </c>
      <c r="C111" s="273" t="s">
        <v>388</v>
      </c>
      <c r="D111" s="172">
        <f>SUM(D112:D116)</f>
        <v>0</v>
      </c>
      <c r="E111" s="172">
        <f>SUM(E112:E116)</f>
        <v>0</v>
      </c>
      <c r="H111" s="183" t="s">
        <v>490</v>
      </c>
      <c r="I111" s="184">
        <f t="shared" si="3"/>
        <v>0</v>
      </c>
      <c r="J111" s="181" t="str">
        <f t="shared" si="2"/>
        <v>A11400000000;0</v>
      </c>
    </row>
    <row r="112" spans="2:10" x14ac:dyDescent="0.25">
      <c r="B112" s="274">
        <v>12203010000</v>
      </c>
      <c r="C112" s="225" t="s">
        <v>390</v>
      </c>
      <c r="D112" s="277"/>
      <c r="E112" s="277"/>
      <c r="H112" s="183" t="s">
        <v>491</v>
      </c>
      <c r="I112" s="184">
        <f t="shared" ref="I112:I143" si="4">+E70</f>
        <v>0</v>
      </c>
      <c r="J112" s="181" t="str">
        <f t="shared" si="2"/>
        <v>A11401000000;0</v>
      </c>
    </row>
    <row r="113" spans="2:10" x14ac:dyDescent="0.25">
      <c r="B113" s="274">
        <v>12203020000</v>
      </c>
      <c r="C113" s="225" t="s">
        <v>400</v>
      </c>
      <c r="D113" s="277"/>
      <c r="E113" s="277"/>
      <c r="H113" s="183" t="s">
        <v>492</v>
      </c>
      <c r="I113" s="184">
        <f t="shared" si="4"/>
        <v>0</v>
      </c>
      <c r="J113" s="181" t="str">
        <f t="shared" ref="J113:J176" si="5">H113&amp;";"&amp;I113</f>
        <v>A11401010000;0</v>
      </c>
    </row>
    <row r="114" spans="2:10" x14ac:dyDescent="0.25">
      <c r="B114" s="274">
        <v>12203030000</v>
      </c>
      <c r="C114" s="225" t="s">
        <v>493</v>
      </c>
      <c r="D114" s="277"/>
      <c r="E114" s="277"/>
      <c r="H114" s="183" t="s">
        <v>494</v>
      </c>
      <c r="I114" s="184">
        <f t="shared" si="4"/>
        <v>0</v>
      </c>
      <c r="J114" s="181" t="str">
        <f t="shared" si="5"/>
        <v>A11401020000;0</v>
      </c>
    </row>
    <row r="115" spans="2:10" x14ac:dyDescent="0.25">
      <c r="B115" s="274">
        <v>12203040000</v>
      </c>
      <c r="C115" s="225" t="s">
        <v>495</v>
      </c>
      <c r="D115" s="277"/>
      <c r="E115" s="277"/>
      <c r="H115" s="183" t="s">
        <v>496</v>
      </c>
      <c r="I115" s="184">
        <f t="shared" si="4"/>
        <v>0</v>
      </c>
      <c r="J115" s="181" t="str">
        <f t="shared" si="5"/>
        <v>A11401990000;0</v>
      </c>
    </row>
    <row r="116" spans="2:10" x14ac:dyDescent="0.25">
      <c r="B116" s="274">
        <v>12203990000</v>
      </c>
      <c r="C116" s="225" t="s">
        <v>497</v>
      </c>
      <c r="D116" s="277"/>
      <c r="E116" s="277"/>
      <c r="H116" s="183" t="s">
        <v>498</v>
      </c>
      <c r="I116" s="184">
        <f t="shared" si="4"/>
        <v>0</v>
      </c>
      <c r="J116" s="181" t="str">
        <f t="shared" si="5"/>
        <v>A11402000000;0</v>
      </c>
    </row>
    <row r="117" spans="2:10" x14ac:dyDescent="0.25">
      <c r="B117" s="272">
        <v>12300000000</v>
      </c>
      <c r="C117" s="273" t="s">
        <v>499</v>
      </c>
      <c r="D117" s="173">
        <f>D118</f>
        <v>0</v>
      </c>
      <c r="E117" s="173">
        <f>E118</f>
        <v>0</v>
      </c>
      <c r="H117" s="183" t="s">
        <v>500</v>
      </c>
      <c r="I117" s="184">
        <f t="shared" si="4"/>
        <v>0</v>
      </c>
      <c r="J117" s="181" t="str">
        <f t="shared" si="5"/>
        <v>A11402010000;0</v>
      </c>
    </row>
    <row r="118" spans="2:10" x14ac:dyDescent="0.25">
      <c r="B118" s="272">
        <v>12301000000</v>
      </c>
      <c r="C118" s="273" t="s">
        <v>501</v>
      </c>
      <c r="D118" s="173">
        <f>SUM(D119:D125)</f>
        <v>0</v>
      </c>
      <c r="E118" s="173">
        <f>SUM(E119:E125)</f>
        <v>0</v>
      </c>
      <c r="H118" s="183" t="s">
        <v>502</v>
      </c>
      <c r="I118" s="184">
        <f t="shared" si="4"/>
        <v>0</v>
      </c>
      <c r="J118" s="181" t="str">
        <f t="shared" si="5"/>
        <v>A11402020000;0</v>
      </c>
    </row>
    <row r="119" spans="2:10" x14ac:dyDescent="0.25">
      <c r="B119" s="274">
        <v>12301010000</v>
      </c>
      <c r="C119" s="225" t="s">
        <v>503</v>
      </c>
      <c r="D119" s="277"/>
      <c r="E119" s="277"/>
      <c r="H119" s="183" t="s">
        <v>504</v>
      </c>
      <c r="I119" s="184">
        <f t="shared" si="4"/>
        <v>0</v>
      </c>
      <c r="J119" s="181" t="str">
        <f t="shared" si="5"/>
        <v>A11402030000;0</v>
      </c>
    </row>
    <row r="120" spans="2:10" x14ac:dyDescent="0.25">
      <c r="B120" s="274">
        <v>12301020000</v>
      </c>
      <c r="C120" s="225" t="s">
        <v>505</v>
      </c>
      <c r="D120" s="277"/>
      <c r="E120" s="277"/>
      <c r="H120" s="183" t="s">
        <v>506</v>
      </c>
      <c r="I120" s="184">
        <f t="shared" si="4"/>
        <v>0</v>
      </c>
      <c r="J120" s="181" t="str">
        <f t="shared" si="5"/>
        <v>A11402040000;0</v>
      </c>
    </row>
    <row r="121" spans="2:10" x14ac:dyDescent="0.25">
      <c r="B121" s="274">
        <v>12301030000</v>
      </c>
      <c r="C121" s="225" t="s">
        <v>507</v>
      </c>
      <c r="D121" s="277"/>
      <c r="E121" s="277"/>
      <c r="H121" s="183" t="s">
        <v>508</v>
      </c>
      <c r="I121" s="184">
        <f t="shared" si="4"/>
        <v>0</v>
      </c>
      <c r="J121" s="181" t="str">
        <f t="shared" si="5"/>
        <v>A11402050000;0</v>
      </c>
    </row>
    <row r="122" spans="2:10" x14ac:dyDescent="0.25">
      <c r="B122" s="274">
        <v>12301040000</v>
      </c>
      <c r="C122" s="225" t="s">
        <v>509</v>
      </c>
      <c r="D122" s="277"/>
      <c r="E122" s="277"/>
      <c r="H122" s="183" t="s">
        <v>510</v>
      </c>
      <c r="I122" s="184">
        <f t="shared" si="4"/>
        <v>0</v>
      </c>
      <c r="J122" s="181" t="str">
        <f t="shared" si="5"/>
        <v>A12000000000;0</v>
      </c>
    </row>
    <row r="123" spans="2:10" x14ac:dyDescent="0.25">
      <c r="B123" s="274">
        <v>12301050000</v>
      </c>
      <c r="C123" s="225" t="s">
        <v>511</v>
      </c>
      <c r="D123" s="277"/>
      <c r="E123" s="277"/>
      <c r="H123" s="183" t="s">
        <v>512</v>
      </c>
      <c r="I123" s="184">
        <f t="shared" si="4"/>
        <v>0</v>
      </c>
      <c r="J123" s="181" t="str">
        <f t="shared" si="5"/>
        <v>A12100000000;0</v>
      </c>
    </row>
    <row r="124" spans="2:10" x14ac:dyDescent="0.25">
      <c r="B124" s="274">
        <v>12301060000</v>
      </c>
      <c r="C124" s="225" t="s">
        <v>513</v>
      </c>
      <c r="D124" s="277"/>
      <c r="E124" s="277"/>
      <c r="H124" s="183" t="s">
        <v>514</v>
      </c>
      <c r="I124" s="184">
        <f t="shared" si="4"/>
        <v>0</v>
      </c>
      <c r="J124" s="181" t="str">
        <f t="shared" si="5"/>
        <v>A12101000000;0</v>
      </c>
    </row>
    <row r="125" spans="2:10" x14ac:dyDescent="0.25">
      <c r="B125" s="274">
        <v>12301990000</v>
      </c>
      <c r="C125" s="225" t="s">
        <v>515</v>
      </c>
      <c r="D125" s="277"/>
      <c r="E125" s="277"/>
      <c r="H125" s="183" t="s">
        <v>516</v>
      </c>
      <c r="I125" s="184">
        <f t="shared" si="4"/>
        <v>0</v>
      </c>
      <c r="J125" s="181" t="str">
        <f t="shared" si="5"/>
        <v>A12101010000;0</v>
      </c>
    </row>
    <row r="126" spans="2:10" x14ac:dyDescent="0.25">
      <c r="B126" s="272">
        <v>12400000000</v>
      </c>
      <c r="C126" s="273" t="s">
        <v>517</v>
      </c>
      <c r="D126" s="172">
        <f>D127</f>
        <v>0</v>
      </c>
      <c r="E126" s="172">
        <f>E127</f>
        <v>0</v>
      </c>
      <c r="H126" s="183" t="s">
        <v>518</v>
      </c>
      <c r="I126" s="184">
        <f t="shared" si="4"/>
        <v>0</v>
      </c>
      <c r="J126" s="181" t="str">
        <f t="shared" si="5"/>
        <v>A12101020000;0</v>
      </c>
    </row>
    <row r="127" spans="2:10" x14ac:dyDescent="0.25">
      <c r="B127" s="272">
        <v>12401000000</v>
      </c>
      <c r="C127" s="273" t="s">
        <v>519</v>
      </c>
      <c r="D127" s="172">
        <f>SUM(D128:D142)</f>
        <v>0</v>
      </c>
      <c r="E127" s="172">
        <f>SUM(E128:E142)</f>
        <v>0</v>
      </c>
      <c r="H127" s="183" t="s">
        <v>520</v>
      </c>
      <c r="I127" s="184">
        <f t="shared" si="4"/>
        <v>0</v>
      </c>
      <c r="J127" s="181" t="str">
        <f t="shared" si="5"/>
        <v>A12101030000;0</v>
      </c>
    </row>
    <row r="128" spans="2:10" x14ac:dyDescent="0.25">
      <c r="B128" s="274">
        <v>12401010000</v>
      </c>
      <c r="C128" s="225" t="s">
        <v>521</v>
      </c>
      <c r="D128" s="277"/>
      <c r="E128" s="277"/>
      <c r="H128" s="183" t="s">
        <v>522</v>
      </c>
      <c r="I128" s="184">
        <f t="shared" si="4"/>
        <v>0</v>
      </c>
      <c r="J128" s="181" t="str">
        <f t="shared" si="5"/>
        <v>A12101040000;0</v>
      </c>
    </row>
    <row r="129" spans="2:10" x14ac:dyDescent="0.25">
      <c r="B129" s="274">
        <v>12401020000</v>
      </c>
      <c r="C129" s="225" t="s">
        <v>523</v>
      </c>
      <c r="D129" s="277"/>
      <c r="E129" s="277"/>
      <c r="H129" s="183" t="s">
        <v>524</v>
      </c>
      <c r="I129" s="184">
        <f t="shared" si="4"/>
        <v>0</v>
      </c>
      <c r="J129" s="181" t="str">
        <f t="shared" si="5"/>
        <v>A12101050000;0</v>
      </c>
    </row>
    <row r="130" spans="2:10" x14ac:dyDescent="0.25">
      <c r="B130" s="274">
        <v>12401030000</v>
      </c>
      <c r="C130" s="225" t="s">
        <v>525</v>
      </c>
      <c r="D130" s="277"/>
      <c r="E130" s="277"/>
      <c r="H130" s="183" t="s">
        <v>526</v>
      </c>
      <c r="I130" s="184">
        <f t="shared" si="4"/>
        <v>0</v>
      </c>
      <c r="J130" s="181" t="str">
        <f t="shared" si="5"/>
        <v>A12101060000;0</v>
      </c>
    </row>
    <row r="131" spans="2:10" x14ac:dyDescent="0.25">
      <c r="B131" s="274">
        <v>12401040000</v>
      </c>
      <c r="C131" s="225" t="s">
        <v>527</v>
      </c>
      <c r="D131" s="277"/>
      <c r="E131" s="277"/>
      <c r="H131" s="183" t="s">
        <v>528</v>
      </c>
      <c r="I131" s="184">
        <f t="shared" si="4"/>
        <v>0</v>
      </c>
      <c r="J131" s="181" t="str">
        <f t="shared" si="5"/>
        <v>A12200000000;0</v>
      </c>
    </row>
    <row r="132" spans="2:10" x14ac:dyDescent="0.25">
      <c r="B132" s="274">
        <v>12401050000</v>
      </c>
      <c r="C132" s="225" t="s">
        <v>529</v>
      </c>
      <c r="D132" s="277"/>
      <c r="E132" s="277"/>
      <c r="H132" s="183" t="s">
        <v>530</v>
      </c>
      <c r="I132" s="184">
        <f t="shared" si="4"/>
        <v>0</v>
      </c>
      <c r="J132" s="181" t="str">
        <f t="shared" si="5"/>
        <v>A12201000000;0</v>
      </c>
    </row>
    <row r="133" spans="2:10" x14ac:dyDescent="0.25">
      <c r="B133" s="274">
        <v>12401060000</v>
      </c>
      <c r="C133" s="225" t="s">
        <v>531</v>
      </c>
      <c r="D133" s="277"/>
      <c r="E133" s="277"/>
      <c r="H133" s="183" t="s">
        <v>532</v>
      </c>
      <c r="I133" s="184">
        <f t="shared" si="4"/>
        <v>0</v>
      </c>
      <c r="J133" s="181" t="str">
        <f t="shared" si="5"/>
        <v>A12201010000;0</v>
      </c>
    </row>
    <row r="134" spans="2:10" x14ac:dyDescent="0.25">
      <c r="B134" s="274">
        <v>12401070000</v>
      </c>
      <c r="C134" s="225" t="s">
        <v>533</v>
      </c>
      <c r="D134" s="277"/>
      <c r="E134" s="277"/>
      <c r="H134" s="183" t="s">
        <v>534</v>
      </c>
      <c r="I134" s="184">
        <f t="shared" si="4"/>
        <v>0</v>
      </c>
      <c r="J134" s="181" t="str">
        <f t="shared" si="5"/>
        <v>A12201020000;0</v>
      </c>
    </row>
    <row r="135" spans="2:10" x14ac:dyDescent="0.25">
      <c r="B135" s="274">
        <v>12401080000</v>
      </c>
      <c r="C135" s="225" t="s">
        <v>535</v>
      </c>
      <c r="D135" s="277"/>
      <c r="E135" s="277"/>
      <c r="H135" s="183" t="s">
        <v>536</v>
      </c>
      <c r="I135" s="184">
        <f t="shared" si="4"/>
        <v>0</v>
      </c>
      <c r="J135" s="181" t="str">
        <f t="shared" si="5"/>
        <v>A12201030000;0</v>
      </c>
    </row>
    <row r="136" spans="2:10" x14ac:dyDescent="0.25">
      <c r="B136" s="274">
        <v>12401090000</v>
      </c>
      <c r="C136" s="225" t="s">
        <v>537</v>
      </c>
      <c r="D136" s="277"/>
      <c r="E136" s="277"/>
      <c r="H136" s="183" t="s">
        <v>538</v>
      </c>
      <c r="I136" s="184">
        <f t="shared" si="4"/>
        <v>0</v>
      </c>
      <c r="J136" s="181" t="str">
        <f t="shared" si="5"/>
        <v>A12201040000;0</v>
      </c>
    </row>
    <row r="137" spans="2:10" x14ac:dyDescent="0.25">
      <c r="B137" s="274">
        <v>12401100000</v>
      </c>
      <c r="C137" s="225" t="s">
        <v>539</v>
      </c>
      <c r="D137" s="277"/>
      <c r="E137" s="277"/>
      <c r="H137" s="183" t="s">
        <v>540</v>
      </c>
      <c r="I137" s="184">
        <f t="shared" si="4"/>
        <v>0</v>
      </c>
      <c r="J137" s="181" t="str">
        <f t="shared" si="5"/>
        <v>A12201050000;0</v>
      </c>
    </row>
    <row r="138" spans="2:10" x14ac:dyDescent="0.25">
      <c r="B138" s="274">
        <v>12401110000</v>
      </c>
      <c r="C138" s="225" t="s">
        <v>541</v>
      </c>
      <c r="D138" s="277"/>
      <c r="E138" s="277"/>
      <c r="H138" s="183" t="s">
        <v>542</v>
      </c>
      <c r="I138" s="184">
        <f t="shared" si="4"/>
        <v>0</v>
      </c>
      <c r="J138" s="181" t="str">
        <f t="shared" si="5"/>
        <v>A12201060000;0</v>
      </c>
    </row>
    <row r="139" spans="2:10" x14ac:dyDescent="0.25">
      <c r="B139" s="274">
        <v>12401120000</v>
      </c>
      <c r="C139" s="225" t="s">
        <v>543</v>
      </c>
      <c r="D139" s="277"/>
      <c r="E139" s="277"/>
      <c r="H139" s="183" t="s">
        <v>544</v>
      </c>
      <c r="I139" s="184">
        <f t="shared" si="4"/>
        <v>0</v>
      </c>
      <c r="J139" s="181" t="str">
        <f t="shared" si="5"/>
        <v>A12201070000;0</v>
      </c>
    </row>
    <row r="140" spans="2:10" x14ac:dyDescent="0.25">
      <c r="B140" s="274">
        <v>12401130000</v>
      </c>
      <c r="C140" s="225" t="s">
        <v>545</v>
      </c>
      <c r="D140" s="277"/>
      <c r="E140" s="277"/>
      <c r="H140" s="183" t="s">
        <v>546</v>
      </c>
      <c r="I140" s="184">
        <f t="shared" si="4"/>
        <v>0</v>
      </c>
      <c r="J140" s="181" t="str">
        <f t="shared" si="5"/>
        <v>A12201080000;0</v>
      </c>
    </row>
    <row r="141" spans="2:10" x14ac:dyDescent="0.25">
      <c r="B141" s="274">
        <v>12401140000</v>
      </c>
      <c r="C141" s="225" t="s">
        <v>547</v>
      </c>
      <c r="D141" s="277"/>
      <c r="E141" s="277"/>
      <c r="H141" s="183" t="s">
        <v>548</v>
      </c>
      <c r="I141" s="184">
        <f t="shared" si="4"/>
        <v>0</v>
      </c>
      <c r="J141" s="181" t="str">
        <f t="shared" si="5"/>
        <v>A12201090000;0</v>
      </c>
    </row>
    <row r="142" spans="2:10" x14ac:dyDescent="0.25">
      <c r="B142" s="274">
        <v>12401990000</v>
      </c>
      <c r="C142" s="225" t="s">
        <v>549</v>
      </c>
      <c r="D142" s="277"/>
      <c r="E142" s="277"/>
      <c r="H142" s="183" t="s">
        <v>550</v>
      </c>
      <c r="I142" s="184">
        <f t="shared" si="4"/>
        <v>0</v>
      </c>
      <c r="J142" s="181" t="str">
        <f t="shared" si="5"/>
        <v>A12201990000;0</v>
      </c>
    </row>
    <row r="143" spans="2:10" x14ac:dyDescent="0.25">
      <c r="B143" s="272">
        <v>12500000000</v>
      </c>
      <c r="C143" s="273" t="s">
        <v>423</v>
      </c>
      <c r="D143" s="172">
        <f>D144+D149+D158+D163</f>
        <v>0</v>
      </c>
      <c r="E143" s="172">
        <f>E144+E149+E158+E163</f>
        <v>0</v>
      </c>
      <c r="H143" s="183" t="s">
        <v>551</v>
      </c>
      <c r="I143" s="184">
        <f t="shared" si="4"/>
        <v>0</v>
      </c>
      <c r="J143" s="181" t="str">
        <f t="shared" si="5"/>
        <v>A12202000000;0</v>
      </c>
    </row>
    <row r="144" spans="2:10" x14ac:dyDescent="0.25">
      <c r="B144" s="272">
        <v>12501000000</v>
      </c>
      <c r="C144" s="273" t="s">
        <v>552</v>
      </c>
      <c r="D144" s="173">
        <f>SUM(D145:D148)</f>
        <v>0</v>
      </c>
      <c r="E144" s="173">
        <f>SUM(E145:E148)</f>
        <v>0</v>
      </c>
      <c r="H144" s="183" t="s">
        <v>553</v>
      </c>
      <c r="I144" s="184">
        <f t="shared" ref="I144:I175" si="6">+E102</f>
        <v>0</v>
      </c>
      <c r="J144" s="181" t="str">
        <f t="shared" si="5"/>
        <v>A12202010000;0</v>
      </c>
    </row>
    <row r="145" spans="2:10" x14ac:dyDescent="0.25">
      <c r="B145" s="274">
        <v>12501010000</v>
      </c>
      <c r="C145" s="225" t="s">
        <v>554</v>
      </c>
      <c r="D145" s="277"/>
      <c r="E145" s="277"/>
      <c r="H145" s="183" t="s">
        <v>555</v>
      </c>
      <c r="I145" s="184">
        <f t="shared" si="6"/>
        <v>0</v>
      </c>
      <c r="J145" s="181" t="str">
        <f t="shared" si="5"/>
        <v>A12202020000;0</v>
      </c>
    </row>
    <row r="146" spans="2:10" x14ac:dyDescent="0.25">
      <c r="B146" s="274">
        <v>12501020000</v>
      </c>
      <c r="C146" s="225" t="s">
        <v>556</v>
      </c>
      <c r="D146" s="277"/>
      <c r="E146" s="277"/>
      <c r="H146" s="183" t="s">
        <v>557</v>
      </c>
      <c r="I146" s="184">
        <f t="shared" si="6"/>
        <v>0</v>
      </c>
      <c r="J146" s="181" t="str">
        <f t="shared" si="5"/>
        <v>A12202030000;0</v>
      </c>
    </row>
    <row r="147" spans="2:10" x14ac:dyDescent="0.25">
      <c r="B147" s="274">
        <v>12501030000</v>
      </c>
      <c r="C147" s="225" t="s">
        <v>558</v>
      </c>
      <c r="D147" s="277"/>
      <c r="E147" s="277"/>
      <c r="H147" s="183" t="s">
        <v>559</v>
      </c>
      <c r="I147" s="184">
        <f t="shared" si="6"/>
        <v>0</v>
      </c>
      <c r="J147" s="181" t="str">
        <f t="shared" si="5"/>
        <v>A12202040000;0</v>
      </c>
    </row>
    <row r="148" spans="2:10" x14ac:dyDescent="0.25">
      <c r="B148" s="274">
        <v>12501990000</v>
      </c>
      <c r="C148" s="225" t="s">
        <v>560</v>
      </c>
      <c r="D148" s="277"/>
      <c r="E148" s="277"/>
      <c r="H148" s="183" t="s">
        <v>561</v>
      </c>
      <c r="I148" s="184">
        <f t="shared" si="6"/>
        <v>0</v>
      </c>
      <c r="J148" s="181" t="str">
        <f t="shared" si="5"/>
        <v>A12202050000;0</v>
      </c>
    </row>
    <row r="149" spans="2:10" x14ac:dyDescent="0.25">
      <c r="B149" s="272">
        <v>12502000000</v>
      </c>
      <c r="C149" s="273" t="s">
        <v>562</v>
      </c>
      <c r="D149" s="172">
        <f>SUM(D150:D157)</f>
        <v>0</v>
      </c>
      <c r="E149" s="172">
        <f>SUM(E150:E157)</f>
        <v>0</v>
      </c>
      <c r="H149" s="183" t="s">
        <v>563</v>
      </c>
      <c r="I149" s="184">
        <f t="shared" si="6"/>
        <v>0</v>
      </c>
      <c r="J149" s="181" t="str">
        <f t="shared" si="5"/>
        <v>A12202060000;0</v>
      </c>
    </row>
    <row r="150" spans="2:10" x14ac:dyDescent="0.25">
      <c r="B150" s="274">
        <v>12502010000</v>
      </c>
      <c r="C150" s="225" t="s">
        <v>564</v>
      </c>
      <c r="D150" s="277"/>
      <c r="E150" s="277"/>
      <c r="H150" s="183" t="s">
        <v>565</v>
      </c>
      <c r="I150" s="184">
        <f t="shared" si="6"/>
        <v>0</v>
      </c>
      <c r="J150" s="181" t="str">
        <f t="shared" si="5"/>
        <v>A12202070000;0</v>
      </c>
    </row>
    <row r="151" spans="2:10" x14ac:dyDescent="0.25">
      <c r="B151" s="274">
        <v>12502020000</v>
      </c>
      <c r="C151" s="225" t="s">
        <v>566</v>
      </c>
      <c r="D151" s="277"/>
      <c r="E151" s="277"/>
      <c r="H151" s="183" t="s">
        <v>567</v>
      </c>
      <c r="I151" s="184">
        <f t="shared" si="6"/>
        <v>0</v>
      </c>
      <c r="J151" s="181" t="str">
        <f t="shared" si="5"/>
        <v>A12202080000;0</v>
      </c>
    </row>
    <row r="152" spans="2:10" x14ac:dyDescent="0.25">
      <c r="B152" s="274">
        <v>12502030000</v>
      </c>
      <c r="C152" s="225" t="s">
        <v>568</v>
      </c>
      <c r="D152" s="277"/>
      <c r="E152" s="277"/>
      <c r="H152" s="183" t="s">
        <v>569</v>
      </c>
      <c r="I152" s="184">
        <f t="shared" si="6"/>
        <v>0</v>
      </c>
      <c r="J152" s="181" t="str">
        <f t="shared" si="5"/>
        <v>A12202990000;0</v>
      </c>
    </row>
    <row r="153" spans="2:10" x14ac:dyDescent="0.25">
      <c r="B153" s="274">
        <v>12502040000</v>
      </c>
      <c r="C153" s="225" t="s">
        <v>570</v>
      </c>
      <c r="D153" s="277"/>
      <c r="E153" s="277"/>
      <c r="H153" s="183" t="s">
        <v>571</v>
      </c>
      <c r="I153" s="184">
        <f t="shared" si="6"/>
        <v>0</v>
      </c>
      <c r="J153" s="181" t="str">
        <f t="shared" si="5"/>
        <v>A12203000000;0</v>
      </c>
    </row>
    <row r="154" spans="2:10" x14ac:dyDescent="0.25">
      <c r="B154" s="274">
        <v>12502050000</v>
      </c>
      <c r="C154" s="225" t="s">
        <v>572</v>
      </c>
      <c r="D154" s="277"/>
      <c r="E154" s="277"/>
      <c r="H154" s="183" t="s">
        <v>573</v>
      </c>
      <c r="I154" s="184">
        <f t="shared" si="6"/>
        <v>0</v>
      </c>
      <c r="J154" s="181" t="str">
        <f t="shared" si="5"/>
        <v>A12203010000;0</v>
      </c>
    </row>
    <row r="155" spans="2:10" x14ac:dyDescent="0.25">
      <c r="B155" s="274">
        <v>12502060000</v>
      </c>
      <c r="C155" s="225" t="s">
        <v>574</v>
      </c>
      <c r="D155" s="277"/>
      <c r="E155" s="277"/>
      <c r="H155" s="183" t="s">
        <v>575</v>
      </c>
      <c r="I155" s="184">
        <f t="shared" si="6"/>
        <v>0</v>
      </c>
      <c r="J155" s="181" t="str">
        <f t="shared" si="5"/>
        <v>A12203020000;0</v>
      </c>
    </row>
    <row r="156" spans="2:10" x14ac:dyDescent="0.25">
      <c r="B156" s="274" t="s">
        <v>576</v>
      </c>
      <c r="C156" s="225" t="s">
        <v>577</v>
      </c>
      <c r="D156" s="277"/>
      <c r="E156" s="277"/>
      <c r="H156" s="183" t="s">
        <v>578</v>
      </c>
      <c r="I156" s="184">
        <f t="shared" si="6"/>
        <v>0</v>
      </c>
      <c r="J156" s="181" t="str">
        <f t="shared" si="5"/>
        <v>A12203030000;0</v>
      </c>
    </row>
    <row r="157" spans="2:10" x14ac:dyDescent="0.25">
      <c r="B157" s="274">
        <v>12502990000</v>
      </c>
      <c r="C157" s="225" t="s">
        <v>579</v>
      </c>
      <c r="D157" s="277"/>
      <c r="E157" s="277"/>
      <c r="H157" s="183" t="s">
        <v>580</v>
      </c>
      <c r="I157" s="184">
        <f t="shared" si="6"/>
        <v>0</v>
      </c>
      <c r="J157" s="181" t="str">
        <f t="shared" si="5"/>
        <v>A12203040000;0</v>
      </c>
    </row>
    <row r="158" spans="2:10" x14ac:dyDescent="0.25">
      <c r="B158" s="272">
        <v>12503000000</v>
      </c>
      <c r="C158" s="273" t="s">
        <v>581</v>
      </c>
      <c r="D158" s="172">
        <f>SUM(D159:D162)</f>
        <v>0</v>
      </c>
      <c r="E158" s="172">
        <f>SUM(E159:E162)</f>
        <v>0</v>
      </c>
      <c r="H158" s="183" t="s">
        <v>582</v>
      </c>
      <c r="I158" s="184">
        <f t="shared" si="6"/>
        <v>0</v>
      </c>
      <c r="J158" s="181" t="str">
        <f t="shared" si="5"/>
        <v>A12203990000;0</v>
      </c>
    </row>
    <row r="159" spans="2:10" x14ac:dyDescent="0.25">
      <c r="B159" s="274">
        <v>12503010000</v>
      </c>
      <c r="C159" s="225" t="s">
        <v>583</v>
      </c>
      <c r="D159" s="277"/>
      <c r="E159" s="277"/>
      <c r="H159" s="183" t="s">
        <v>584</v>
      </c>
      <c r="I159" s="184">
        <f t="shared" si="6"/>
        <v>0</v>
      </c>
      <c r="J159" s="181" t="str">
        <f t="shared" si="5"/>
        <v>A12300000000;0</v>
      </c>
    </row>
    <row r="160" spans="2:10" x14ac:dyDescent="0.25">
      <c r="B160" s="274">
        <v>12503020000</v>
      </c>
      <c r="C160" s="225" t="s">
        <v>585</v>
      </c>
      <c r="D160" s="277"/>
      <c r="E160" s="277"/>
      <c r="H160" s="183" t="s">
        <v>586</v>
      </c>
      <c r="I160" s="184">
        <f t="shared" si="6"/>
        <v>0</v>
      </c>
      <c r="J160" s="181" t="str">
        <f t="shared" si="5"/>
        <v>A12301000000;0</v>
      </c>
    </row>
    <row r="161" spans="2:10" x14ac:dyDescent="0.25">
      <c r="B161" s="274">
        <v>12503030000</v>
      </c>
      <c r="C161" s="225" t="s">
        <v>587</v>
      </c>
      <c r="D161" s="277"/>
      <c r="E161" s="277"/>
      <c r="H161" s="183" t="s">
        <v>588</v>
      </c>
      <c r="I161" s="184">
        <f t="shared" si="6"/>
        <v>0</v>
      </c>
      <c r="J161" s="181" t="str">
        <f t="shared" si="5"/>
        <v>A12301010000;0</v>
      </c>
    </row>
    <row r="162" spans="2:10" x14ac:dyDescent="0.25">
      <c r="B162" s="274">
        <v>12503990000</v>
      </c>
      <c r="C162" s="225" t="s">
        <v>589</v>
      </c>
      <c r="D162" s="277"/>
      <c r="E162" s="277"/>
      <c r="H162" s="183" t="s">
        <v>590</v>
      </c>
      <c r="I162" s="184">
        <f t="shared" si="6"/>
        <v>0</v>
      </c>
      <c r="J162" s="181" t="str">
        <f t="shared" si="5"/>
        <v>A12301020000;0</v>
      </c>
    </row>
    <row r="163" spans="2:10" x14ac:dyDescent="0.25">
      <c r="B163" s="272">
        <v>12504000000</v>
      </c>
      <c r="C163" s="273" t="s">
        <v>591</v>
      </c>
      <c r="D163" s="172">
        <f>SUM(D164:D166)</f>
        <v>0</v>
      </c>
      <c r="E163" s="172">
        <f>SUM(E164:E166)</f>
        <v>0</v>
      </c>
      <c r="H163" s="183" t="s">
        <v>592</v>
      </c>
      <c r="I163" s="184">
        <f t="shared" si="6"/>
        <v>0</v>
      </c>
      <c r="J163" s="181" t="str">
        <f t="shared" si="5"/>
        <v>A12301030000;0</v>
      </c>
    </row>
    <row r="164" spans="2:10" x14ac:dyDescent="0.25">
      <c r="B164" s="274">
        <v>12504010000</v>
      </c>
      <c r="C164" s="225" t="s">
        <v>593</v>
      </c>
      <c r="D164" s="277"/>
      <c r="E164" s="277"/>
      <c r="H164" s="183" t="s">
        <v>594</v>
      </c>
      <c r="I164" s="184">
        <f t="shared" si="6"/>
        <v>0</v>
      </c>
      <c r="J164" s="181" t="str">
        <f t="shared" si="5"/>
        <v>A12301040000;0</v>
      </c>
    </row>
    <row r="165" spans="2:10" x14ac:dyDescent="0.25">
      <c r="B165" s="274">
        <v>12504020000</v>
      </c>
      <c r="C165" s="225" t="s">
        <v>595</v>
      </c>
      <c r="D165" s="277"/>
      <c r="E165" s="277"/>
      <c r="H165" s="183" t="s">
        <v>596</v>
      </c>
      <c r="I165" s="184">
        <f t="shared" si="6"/>
        <v>0</v>
      </c>
      <c r="J165" s="181" t="str">
        <f t="shared" si="5"/>
        <v>A12301050000;0</v>
      </c>
    </row>
    <row r="166" spans="2:10" x14ac:dyDescent="0.25">
      <c r="B166" s="274">
        <v>12504990000</v>
      </c>
      <c r="C166" s="225" t="s">
        <v>597</v>
      </c>
      <c r="D166" s="277"/>
      <c r="E166" s="277"/>
      <c r="H166" s="183" t="s">
        <v>598</v>
      </c>
      <c r="I166" s="184">
        <f t="shared" si="6"/>
        <v>0</v>
      </c>
      <c r="J166" s="181" t="str">
        <f t="shared" si="5"/>
        <v>A12301060000;0</v>
      </c>
    </row>
    <row r="167" spans="2:10" x14ac:dyDescent="0.25">
      <c r="B167" s="274"/>
      <c r="C167" s="225"/>
      <c r="D167" s="277"/>
      <c r="E167" s="277"/>
      <c r="H167" s="183" t="s">
        <v>599</v>
      </c>
      <c r="I167" s="184">
        <f t="shared" si="6"/>
        <v>0</v>
      </c>
      <c r="J167" s="181" t="str">
        <f t="shared" si="5"/>
        <v>A12301990000;0</v>
      </c>
    </row>
    <row r="168" spans="2:10" x14ac:dyDescent="0.25">
      <c r="B168" s="272">
        <v>20000000000</v>
      </c>
      <c r="C168" s="273" t="s">
        <v>600</v>
      </c>
      <c r="D168" s="172">
        <f>D169+D206</f>
        <v>0</v>
      </c>
      <c r="E168" s="172">
        <f>E169+E206</f>
        <v>0</v>
      </c>
      <c r="H168" s="183" t="s">
        <v>601</v>
      </c>
      <c r="I168" s="184">
        <f t="shared" si="6"/>
        <v>0</v>
      </c>
      <c r="J168" s="181" t="str">
        <f t="shared" si="5"/>
        <v>A12400000000;0</v>
      </c>
    </row>
    <row r="169" spans="2:10" x14ac:dyDescent="0.25">
      <c r="B169" s="272">
        <v>21000000000</v>
      </c>
      <c r="C169" s="273" t="s">
        <v>602</v>
      </c>
      <c r="D169" s="172">
        <f>D170+D182</f>
        <v>0</v>
      </c>
      <c r="E169" s="172">
        <f>E170+E182</f>
        <v>0</v>
      </c>
      <c r="H169" s="183" t="s">
        <v>603</v>
      </c>
      <c r="I169" s="184">
        <f t="shared" si="6"/>
        <v>0</v>
      </c>
      <c r="J169" s="181" t="str">
        <f t="shared" si="5"/>
        <v>A12401000000;0</v>
      </c>
    </row>
    <row r="170" spans="2:10" x14ac:dyDescent="0.25">
      <c r="B170" s="272">
        <v>21100000000</v>
      </c>
      <c r="C170" s="273" t="s">
        <v>604</v>
      </c>
      <c r="D170" s="172">
        <f>D171+D176</f>
        <v>0</v>
      </c>
      <c r="E170" s="172">
        <f>E171+E176</f>
        <v>0</v>
      </c>
      <c r="H170" s="183" t="s">
        <v>605</v>
      </c>
      <c r="I170" s="184">
        <f t="shared" si="6"/>
        <v>0</v>
      </c>
      <c r="J170" s="181" t="str">
        <f t="shared" si="5"/>
        <v>A12401010000;0</v>
      </c>
    </row>
    <row r="171" spans="2:10" x14ac:dyDescent="0.25">
      <c r="B171" s="272">
        <v>21101000000</v>
      </c>
      <c r="C171" s="273" t="s">
        <v>606</v>
      </c>
      <c r="D171" s="172">
        <f>SUM(D172:D175)</f>
        <v>0</v>
      </c>
      <c r="E171" s="172">
        <f>SUM(E172:E175)</f>
        <v>0</v>
      </c>
      <c r="H171" s="183" t="s">
        <v>607</v>
      </c>
      <c r="I171" s="184">
        <f t="shared" si="6"/>
        <v>0</v>
      </c>
      <c r="J171" s="181" t="str">
        <f t="shared" si="5"/>
        <v>A12401020000;0</v>
      </c>
    </row>
    <row r="172" spans="2:10" x14ac:dyDescent="0.25">
      <c r="B172" s="274">
        <v>21101010000</v>
      </c>
      <c r="C172" s="225" t="s">
        <v>608</v>
      </c>
      <c r="D172" s="277"/>
      <c r="E172" s="277"/>
      <c r="H172" s="183" t="s">
        <v>609</v>
      </c>
      <c r="I172" s="184">
        <f t="shared" si="6"/>
        <v>0</v>
      </c>
      <c r="J172" s="181" t="str">
        <f t="shared" si="5"/>
        <v>A12401030000;0</v>
      </c>
    </row>
    <row r="173" spans="2:10" x14ac:dyDescent="0.25">
      <c r="B173" s="274">
        <v>21101020000</v>
      </c>
      <c r="C173" s="225" t="s">
        <v>610</v>
      </c>
      <c r="D173" s="277"/>
      <c r="E173" s="277"/>
      <c r="H173" s="183" t="s">
        <v>611</v>
      </c>
      <c r="I173" s="184">
        <f t="shared" si="6"/>
        <v>0</v>
      </c>
      <c r="J173" s="181" t="str">
        <f t="shared" si="5"/>
        <v>A12401040000;0</v>
      </c>
    </row>
    <row r="174" spans="2:10" x14ac:dyDescent="0.25">
      <c r="B174" s="274">
        <v>21101030000</v>
      </c>
      <c r="C174" s="225" t="s">
        <v>612</v>
      </c>
      <c r="D174" s="277"/>
      <c r="E174" s="277"/>
      <c r="H174" s="183" t="s">
        <v>613</v>
      </c>
      <c r="I174" s="184">
        <f t="shared" si="6"/>
        <v>0</v>
      </c>
      <c r="J174" s="181" t="str">
        <f t="shared" si="5"/>
        <v>A12401050000;0</v>
      </c>
    </row>
    <row r="175" spans="2:10" x14ac:dyDescent="0.25">
      <c r="B175" s="274">
        <v>21101040000</v>
      </c>
      <c r="C175" s="225" t="s">
        <v>614</v>
      </c>
      <c r="D175" s="277"/>
      <c r="E175" s="277"/>
      <c r="H175" s="183" t="s">
        <v>615</v>
      </c>
      <c r="I175" s="184">
        <f t="shared" si="6"/>
        <v>0</v>
      </c>
      <c r="J175" s="181" t="str">
        <f t="shared" si="5"/>
        <v>A12401060000;0</v>
      </c>
    </row>
    <row r="176" spans="2:10" x14ac:dyDescent="0.25">
      <c r="B176" s="272">
        <v>21102000000</v>
      </c>
      <c r="C176" s="273" t="s">
        <v>616</v>
      </c>
      <c r="D176" s="172">
        <f>SUM(D177:D181)</f>
        <v>0</v>
      </c>
      <c r="E176" s="172">
        <f>SUM(E177:E181)</f>
        <v>0</v>
      </c>
      <c r="H176" s="183" t="s">
        <v>617</v>
      </c>
      <c r="I176" s="184">
        <f t="shared" ref="I176:I207" si="7">+E134</f>
        <v>0</v>
      </c>
      <c r="J176" s="181" t="str">
        <f t="shared" si="5"/>
        <v>A12401070000;0</v>
      </c>
    </row>
    <row r="177" spans="2:10" x14ac:dyDescent="0.25">
      <c r="B177" s="274">
        <v>21102010000</v>
      </c>
      <c r="C177" s="225" t="s">
        <v>618</v>
      </c>
      <c r="D177" s="277"/>
      <c r="E177" s="277"/>
      <c r="H177" s="183" t="s">
        <v>619</v>
      </c>
      <c r="I177" s="184">
        <f t="shared" si="7"/>
        <v>0</v>
      </c>
      <c r="J177" s="181" t="str">
        <f t="shared" ref="J177:J240" si="8">H177&amp;";"&amp;I177</f>
        <v>A12401080000;0</v>
      </c>
    </row>
    <row r="178" spans="2:10" x14ac:dyDescent="0.25">
      <c r="B178" s="274">
        <v>21102020000</v>
      </c>
      <c r="C178" s="225" t="s">
        <v>620</v>
      </c>
      <c r="D178" s="277"/>
      <c r="E178" s="277"/>
      <c r="H178" s="183" t="s">
        <v>621</v>
      </c>
      <c r="I178" s="184">
        <f t="shared" si="7"/>
        <v>0</v>
      </c>
      <c r="J178" s="181" t="str">
        <f t="shared" si="8"/>
        <v>A12401090000;0</v>
      </c>
    </row>
    <row r="179" spans="2:10" x14ac:dyDescent="0.25">
      <c r="B179" s="274">
        <v>21102030000</v>
      </c>
      <c r="C179" s="225" t="s">
        <v>622</v>
      </c>
      <c r="D179" s="277"/>
      <c r="E179" s="277"/>
      <c r="H179" s="183" t="s">
        <v>623</v>
      </c>
      <c r="I179" s="184">
        <f t="shared" si="7"/>
        <v>0</v>
      </c>
      <c r="J179" s="181" t="str">
        <f t="shared" si="8"/>
        <v>A12401100000;0</v>
      </c>
    </row>
    <row r="180" spans="2:10" x14ac:dyDescent="0.25">
      <c r="B180" s="274">
        <v>21102040000</v>
      </c>
      <c r="C180" s="225" t="s">
        <v>624</v>
      </c>
      <c r="D180" s="277"/>
      <c r="E180" s="277"/>
      <c r="H180" s="183" t="s">
        <v>625</v>
      </c>
      <c r="I180" s="184">
        <f t="shared" si="7"/>
        <v>0</v>
      </c>
      <c r="J180" s="181" t="str">
        <f t="shared" si="8"/>
        <v>A12401110000;0</v>
      </c>
    </row>
    <row r="181" spans="2:10" x14ac:dyDescent="0.25">
      <c r="B181" s="274">
        <v>21102050000</v>
      </c>
      <c r="C181" s="225" t="s">
        <v>614</v>
      </c>
      <c r="D181" s="277"/>
      <c r="E181" s="277"/>
      <c r="H181" s="183" t="s">
        <v>626</v>
      </c>
      <c r="I181" s="184">
        <f t="shared" si="7"/>
        <v>0</v>
      </c>
      <c r="J181" s="181" t="str">
        <f t="shared" si="8"/>
        <v>A12401120000;0</v>
      </c>
    </row>
    <row r="182" spans="2:10" x14ac:dyDescent="0.25">
      <c r="B182" s="272">
        <v>21200000000</v>
      </c>
      <c r="C182" s="273" t="s">
        <v>627</v>
      </c>
      <c r="D182" s="172">
        <f>D183+D193+D201</f>
        <v>0</v>
      </c>
      <c r="E182" s="172">
        <f>E183+E193+E201</f>
        <v>0</v>
      </c>
      <c r="H182" s="183" t="s">
        <v>628</v>
      </c>
      <c r="I182" s="184">
        <f t="shared" si="7"/>
        <v>0</v>
      </c>
      <c r="J182" s="181" t="str">
        <f t="shared" si="8"/>
        <v>A12401130000;0</v>
      </c>
    </row>
    <row r="183" spans="2:10" x14ac:dyDescent="0.25">
      <c r="B183" s="272">
        <v>21201000000</v>
      </c>
      <c r="C183" s="273" t="s">
        <v>629</v>
      </c>
      <c r="D183" s="172">
        <f>SUM(D184:D192)</f>
        <v>0</v>
      </c>
      <c r="E183" s="172">
        <f>SUM(E184:E192)</f>
        <v>0</v>
      </c>
      <c r="H183" s="183" t="s">
        <v>630</v>
      </c>
      <c r="I183" s="184">
        <f t="shared" si="7"/>
        <v>0</v>
      </c>
      <c r="J183" s="181" t="str">
        <f t="shared" si="8"/>
        <v>A12401140000;0</v>
      </c>
    </row>
    <row r="184" spans="2:10" x14ac:dyDescent="0.25">
      <c r="B184" s="274">
        <v>21201010000</v>
      </c>
      <c r="C184" s="225" t="s">
        <v>631</v>
      </c>
      <c r="D184" s="277"/>
      <c r="E184" s="277"/>
      <c r="H184" s="183" t="s">
        <v>632</v>
      </c>
      <c r="I184" s="184">
        <f t="shared" si="7"/>
        <v>0</v>
      </c>
      <c r="J184" s="181" t="str">
        <f t="shared" si="8"/>
        <v>A12401990000;0</v>
      </c>
    </row>
    <row r="185" spans="2:10" x14ac:dyDescent="0.25">
      <c r="B185" s="274">
        <v>21201020000</v>
      </c>
      <c r="C185" s="225" t="s">
        <v>633</v>
      </c>
      <c r="D185" s="277"/>
      <c r="E185" s="277"/>
      <c r="H185" s="183" t="s">
        <v>634</v>
      </c>
      <c r="I185" s="184">
        <f t="shared" si="7"/>
        <v>0</v>
      </c>
      <c r="J185" s="181" t="str">
        <f t="shared" si="8"/>
        <v>A12500000000;0</v>
      </c>
    </row>
    <row r="186" spans="2:10" x14ac:dyDescent="0.25">
      <c r="B186" s="274">
        <v>21201030000</v>
      </c>
      <c r="C186" s="225" t="s">
        <v>635</v>
      </c>
      <c r="D186" s="277"/>
      <c r="E186" s="277"/>
      <c r="H186" s="183" t="s">
        <v>636</v>
      </c>
      <c r="I186" s="184">
        <f t="shared" si="7"/>
        <v>0</v>
      </c>
      <c r="J186" s="181" t="str">
        <f t="shared" si="8"/>
        <v>A12501000000;0</v>
      </c>
    </row>
    <row r="187" spans="2:10" x14ac:dyDescent="0.25">
      <c r="B187" s="274">
        <v>21201040000</v>
      </c>
      <c r="C187" s="225" t="s">
        <v>637</v>
      </c>
      <c r="D187" s="277"/>
      <c r="E187" s="277"/>
      <c r="H187" s="183" t="s">
        <v>638</v>
      </c>
      <c r="I187" s="184">
        <f t="shared" si="7"/>
        <v>0</v>
      </c>
      <c r="J187" s="181" t="str">
        <f t="shared" si="8"/>
        <v>A12501010000;0</v>
      </c>
    </row>
    <row r="188" spans="2:10" x14ac:dyDescent="0.25">
      <c r="B188" s="274">
        <v>21201050000</v>
      </c>
      <c r="C188" s="225" t="s">
        <v>427</v>
      </c>
      <c r="D188" s="277"/>
      <c r="E188" s="277"/>
      <c r="H188" s="183" t="s">
        <v>639</v>
      </c>
      <c r="I188" s="184">
        <f t="shared" si="7"/>
        <v>0</v>
      </c>
      <c r="J188" s="181" t="str">
        <f t="shared" si="8"/>
        <v>A12501020000;0</v>
      </c>
    </row>
    <row r="189" spans="2:10" x14ac:dyDescent="0.25">
      <c r="B189" s="274">
        <v>21201060000</v>
      </c>
      <c r="C189" s="225" t="s">
        <v>640</v>
      </c>
      <c r="D189" s="277"/>
      <c r="E189" s="277"/>
      <c r="H189" s="183" t="s">
        <v>641</v>
      </c>
      <c r="I189" s="184">
        <f t="shared" si="7"/>
        <v>0</v>
      </c>
      <c r="J189" s="181" t="str">
        <f t="shared" si="8"/>
        <v>A12501030000;0</v>
      </c>
    </row>
    <row r="190" spans="2:10" x14ac:dyDescent="0.25">
      <c r="B190" s="274">
        <v>21201070000</v>
      </c>
      <c r="C190" s="225" t="s">
        <v>642</v>
      </c>
      <c r="D190" s="277"/>
      <c r="E190" s="277"/>
      <c r="H190" s="183" t="s">
        <v>643</v>
      </c>
      <c r="I190" s="184">
        <f t="shared" si="7"/>
        <v>0</v>
      </c>
      <c r="J190" s="181" t="str">
        <f t="shared" si="8"/>
        <v>A12501990000;0</v>
      </c>
    </row>
    <row r="191" spans="2:10" x14ac:dyDescent="0.25">
      <c r="B191" s="274">
        <v>21201080000</v>
      </c>
      <c r="C191" s="225" t="s">
        <v>644</v>
      </c>
      <c r="D191" s="277"/>
      <c r="E191" s="277"/>
      <c r="H191" s="183" t="s">
        <v>645</v>
      </c>
      <c r="I191" s="184">
        <f t="shared" si="7"/>
        <v>0</v>
      </c>
      <c r="J191" s="181" t="str">
        <f t="shared" si="8"/>
        <v>A12502000000;0</v>
      </c>
    </row>
    <row r="192" spans="2:10" x14ac:dyDescent="0.25">
      <c r="B192" s="274">
        <v>21201090000</v>
      </c>
      <c r="C192" s="225" t="s">
        <v>646</v>
      </c>
      <c r="D192" s="277"/>
      <c r="E192" s="277"/>
      <c r="H192" s="183" t="s">
        <v>647</v>
      </c>
      <c r="I192" s="184">
        <f t="shared" si="7"/>
        <v>0</v>
      </c>
      <c r="J192" s="181" t="str">
        <f t="shared" si="8"/>
        <v>A12502010000;0</v>
      </c>
    </row>
    <row r="193" spans="2:10" x14ac:dyDescent="0.25">
      <c r="B193" s="272">
        <v>21202000000</v>
      </c>
      <c r="C193" s="273" t="s">
        <v>648</v>
      </c>
      <c r="D193" s="171">
        <f>SUM(D194:D200)</f>
        <v>0</v>
      </c>
      <c r="E193" s="171">
        <f>SUM(E194:E200)</f>
        <v>0</v>
      </c>
      <c r="H193" s="183" t="s">
        <v>649</v>
      </c>
      <c r="I193" s="184">
        <f t="shared" si="7"/>
        <v>0</v>
      </c>
      <c r="J193" s="181" t="str">
        <f t="shared" si="8"/>
        <v>A12502020000;0</v>
      </c>
    </row>
    <row r="194" spans="2:10" x14ac:dyDescent="0.25">
      <c r="B194" s="274">
        <v>21202010000</v>
      </c>
      <c r="C194" s="225" t="s">
        <v>650</v>
      </c>
      <c r="D194" s="277"/>
      <c r="E194" s="277"/>
      <c r="H194" s="183" t="s">
        <v>651</v>
      </c>
      <c r="I194" s="184">
        <f t="shared" si="7"/>
        <v>0</v>
      </c>
      <c r="J194" s="181" t="str">
        <f t="shared" si="8"/>
        <v>A12502030000;0</v>
      </c>
    </row>
    <row r="195" spans="2:10" x14ac:dyDescent="0.25">
      <c r="B195" s="274">
        <v>21202020000</v>
      </c>
      <c r="C195" s="225" t="s">
        <v>652</v>
      </c>
      <c r="D195" s="277"/>
      <c r="E195" s="277"/>
      <c r="H195" s="183" t="s">
        <v>653</v>
      </c>
      <c r="I195" s="184">
        <f t="shared" si="7"/>
        <v>0</v>
      </c>
      <c r="J195" s="181" t="str">
        <f t="shared" si="8"/>
        <v>A12502040000;0</v>
      </c>
    </row>
    <row r="196" spans="2:10" x14ac:dyDescent="0.25">
      <c r="B196" s="274">
        <v>21202030000</v>
      </c>
      <c r="C196" s="225" t="s">
        <v>654</v>
      </c>
      <c r="D196" s="277"/>
      <c r="E196" s="277"/>
      <c r="H196" s="183" t="s">
        <v>655</v>
      </c>
      <c r="I196" s="184">
        <f t="shared" si="7"/>
        <v>0</v>
      </c>
      <c r="J196" s="181" t="str">
        <f t="shared" si="8"/>
        <v>A12502050000;0</v>
      </c>
    </row>
    <row r="197" spans="2:10" x14ac:dyDescent="0.25">
      <c r="B197" s="274">
        <v>21202040000</v>
      </c>
      <c r="C197" s="225" t="s">
        <v>656</v>
      </c>
      <c r="D197" s="277"/>
      <c r="E197" s="277"/>
      <c r="H197" s="183" t="s">
        <v>657</v>
      </c>
      <c r="I197" s="184">
        <f t="shared" si="7"/>
        <v>0</v>
      </c>
      <c r="J197" s="181" t="str">
        <f t="shared" si="8"/>
        <v>A12502060000;0</v>
      </c>
    </row>
    <row r="198" spans="2:10" x14ac:dyDescent="0.25">
      <c r="B198" s="274">
        <v>21202050000</v>
      </c>
      <c r="C198" s="225" t="s">
        <v>658</v>
      </c>
      <c r="D198" s="277"/>
      <c r="E198" s="277"/>
      <c r="H198" s="183" t="s">
        <v>659</v>
      </c>
      <c r="I198" s="184">
        <f t="shared" si="7"/>
        <v>0</v>
      </c>
      <c r="J198" s="181" t="str">
        <f t="shared" si="8"/>
        <v>A12502070000;0</v>
      </c>
    </row>
    <row r="199" spans="2:10" x14ac:dyDescent="0.25">
      <c r="B199" s="274">
        <v>21202060000</v>
      </c>
      <c r="C199" s="225" t="s">
        <v>660</v>
      </c>
      <c r="D199" s="277"/>
      <c r="E199" s="277"/>
      <c r="H199" s="183" t="s">
        <v>661</v>
      </c>
      <c r="I199" s="184">
        <f t="shared" si="7"/>
        <v>0</v>
      </c>
      <c r="J199" s="181" t="str">
        <f t="shared" si="8"/>
        <v>A12502990000;0</v>
      </c>
    </row>
    <row r="200" spans="2:10" x14ac:dyDescent="0.25">
      <c r="B200" s="274">
        <v>21202070000</v>
      </c>
      <c r="C200" s="225" t="s">
        <v>646</v>
      </c>
      <c r="D200" s="277"/>
      <c r="E200" s="277"/>
      <c r="H200" s="183" t="s">
        <v>662</v>
      </c>
      <c r="I200" s="184">
        <f t="shared" si="7"/>
        <v>0</v>
      </c>
      <c r="J200" s="181" t="str">
        <f t="shared" si="8"/>
        <v>A12503000000;0</v>
      </c>
    </row>
    <row r="201" spans="2:10" x14ac:dyDescent="0.25">
      <c r="B201" s="272">
        <v>21203000000</v>
      </c>
      <c r="C201" s="273" t="s">
        <v>663</v>
      </c>
      <c r="D201" s="172">
        <f>SUM(D202:D205)</f>
        <v>0</v>
      </c>
      <c r="E201" s="172">
        <f>SUM(E202:E205)</f>
        <v>0</v>
      </c>
      <c r="G201" s="177"/>
      <c r="H201" s="183" t="s">
        <v>664</v>
      </c>
      <c r="I201" s="184">
        <f t="shared" si="7"/>
        <v>0</v>
      </c>
      <c r="J201" s="181" t="str">
        <f t="shared" si="8"/>
        <v>A12503010000;0</v>
      </c>
    </row>
    <row r="202" spans="2:10" x14ac:dyDescent="0.25">
      <c r="B202" s="274">
        <v>21203010000</v>
      </c>
      <c r="C202" s="225" t="s">
        <v>665</v>
      </c>
      <c r="D202" s="277"/>
      <c r="E202" s="277"/>
      <c r="H202" s="183" t="s">
        <v>666</v>
      </c>
      <c r="I202" s="184">
        <f t="shared" si="7"/>
        <v>0</v>
      </c>
      <c r="J202" s="181" t="str">
        <f t="shared" si="8"/>
        <v>A12503020000;0</v>
      </c>
    </row>
    <row r="203" spans="2:10" x14ac:dyDescent="0.25">
      <c r="B203" s="274">
        <v>21203020000</v>
      </c>
      <c r="C203" s="225" t="s">
        <v>667</v>
      </c>
      <c r="D203" s="279"/>
      <c r="E203" s="279"/>
      <c r="H203" s="183" t="s">
        <v>668</v>
      </c>
      <c r="I203" s="184">
        <f t="shared" si="7"/>
        <v>0</v>
      </c>
      <c r="J203" s="181" t="str">
        <f t="shared" si="8"/>
        <v>A12503030000;0</v>
      </c>
    </row>
    <row r="204" spans="2:10" x14ac:dyDescent="0.25">
      <c r="B204" s="274">
        <v>21203030000</v>
      </c>
      <c r="C204" s="225" t="s">
        <v>669</v>
      </c>
      <c r="D204" s="279"/>
      <c r="E204" s="279"/>
      <c r="H204" s="183" t="s">
        <v>670</v>
      </c>
      <c r="I204" s="184">
        <f t="shared" si="7"/>
        <v>0</v>
      </c>
      <c r="J204" s="181" t="str">
        <f t="shared" si="8"/>
        <v>A12503990000;0</v>
      </c>
    </row>
    <row r="205" spans="2:10" x14ac:dyDescent="0.25">
      <c r="B205" s="274">
        <v>21203040000</v>
      </c>
      <c r="C205" s="225" t="s">
        <v>671</v>
      </c>
      <c r="D205" s="279"/>
      <c r="E205" s="279"/>
      <c r="H205" s="183" t="s">
        <v>672</v>
      </c>
      <c r="I205" s="184">
        <f t="shared" si="7"/>
        <v>0</v>
      </c>
      <c r="J205" s="181" t="str">
        <f t="shared" si="8"/>
        <v>A12504000000;0</v>
      </c>
    </row>
    <row r="206" spans="2:10" x14ac:dyDescent="0.25">
      <c r="B206" s="272">
        <v>22000000000</v>
      </c>
      <c r="C206" s="273" t="s">
        <v>673</v>
      </c>
      <c r="D206" s="172">
        <f>D207+D217</f>
        <v>0</v>
      </c>
      <c r="E206" s="172">
        <f>E207+E217</f>
        <v>0</v>
      </c>
      <c r="H206" s="183" t="s">
        <v>674</v>
      </c>
      <c r="I206" s="184">
        <f t="shared" si="7"/>
        <v>0</v>
      </c>
      <c r="J206" s="181" t="str">
        <f t="shared" si="8"/>
        <v>A12504010000;0</v>
      </c>
    </row>
    <row r="207" spans="2:10" x14ac:dyDescent="0.25">
      <c r="B207" s="272">
        <v>22100000000</v>
      </c>
      <c r="C207" s="273" t="s">
        <v>604</v>
      </c>
      <c r="D207" s="172">
        <f>D208+D212</f>
        <v>0</v>
      </c>
      <c r="E207" s="172">
        <f>E208+E212</f>
        <v>0</v>
      </c>
      <c r="H207" s="183" t="s">
        <v>675</v>
      </c>
      <c r="I207" s="184">
        <f t="shared" si="7"/>
        <v>0</v>
      </c>
      <c r="J207" s="181" t="str">
        <f t="shared" si="8"/>
        <v>A12504020000;0</v>
      </c>
    </row>
    <row r="208" spans="2:10" x14ac:dyDescent="0.25">
      <c r="B208" s="272">
        <v>22101000000</v>
      </c>
      <c r="C208" s="273" t="s">
        <v>606</v>
      </c>
      <c r="D208" s="172">
        <f>SUM(D209:D211)</f>
        <v>0</v>
      </c>
      <c r="E208" s="172">
        <f>SUM(E209:E211)</f>
        <v>0</v>
      </c>
      <c r="H208" s="183" t="s">
        <v>676</v>
      </c>
      <c r="I208" s="184">
        <f t="shared" ref="I208" si="9">+E166</f>
        <v>0</v>
      </c>
      <c r="J208" s="181" t="str">
        <f t="shared" si="8"/>
        <v>A12504990000;0</v>
      </c>
    </row>
    <row r="209" spans="2:10" x14ac:dyDescent="0.25">
      <c r="B209" s="274">
        <v>22101010000</v>
      </c>
      <c r="C209" s="225" t="s">
        <v>610</v>
      </c>
      <c r="D209" s="279"/>
      <c r="E209" s="279"/>
      <c r="J209" s="181"/>
    </row>
    <row r="210" spans="2:10" x14ac:dyDescent="0.25">
      <c r="B210" s="274">
        <v>22101020000</v>
      </c>
      <c r="C210" s="225" t="s">
        <v>612</v>
      </c>
      <c r="D210" s="279"/>
      <c r="E210" s="279"/>
      <c r="H210" s="183" t="s">
        <v>677</v>
      </c>
      <c r="I210" s="184">
        <f t="shared" ref="I210:I240" si="10">+E168</f>
        <v>0</v>
      </c>
      <c r="J210" s="181" t="str">
        <f t="shared" si="8"/>
        <v>P20000000000;0</v>
      </c>
    </row>
    <row r="211" spans="2:10" x14ac:dyDescent="0.25">
      <c r="B211" s="274">
        <v>22101030000</v>
      </c>
      <c r="C211" s="225" t="s">
        <v>614</v>
      </c>
      <c r="D211" s="279"/>
      <c r="E211" s="279"/>
      <c r="H211" s="183" t="s">
        <v>678</v>
      </c>
      <c r="I211" s="184">
        <f t="shared" si="10"/>
        <v>0</v>
      </c>
      <c r="J211" s="181" t="str">
        <f t="shared" si="8"/>
        <v>P21000000000;0</v>
      </c>
    </row>
    <row r="212" spans="2:10" x14ac:dyDescent="0.25">
      <c r="B212" s="272">
        <v>22102000000</v>
      </c>
      <c r="C212" s="273" t="s">
        <v>616</v>
      </c>
      <c r="D212" s="172">
        <f>SUM(D213:D216)</f>
        <v>0</v>
      </c>
      <c r="E212" s="172">
        <f>SUM(E213:E216)</f>
        <v>0</v>
      </c>
      <c r="H212" s="183" t="s">
        <v>679</v>
      </c>
      <c r="I212" s="184">
        <f t="shared" si="10"/>
        <v>0</v>
      </c>
      <c r="J212" s="181" t="str">
        <f t="shared" si="8"/>
        <v>P21100000000;0</v>
      </c>
    </row>
    <row r="213" spans="2:10" x14ac:dyDescent="0.25">
      <c r="B213" s="274">
        <v>22102010000</v>
      </c>
      <c r="C213" s="225" t="s">
        <v>618</v>
      </c>
      <c r="D213" s="279"/>
      <c r="E213" s="279"/>
      <c r="H213" s="183" t="s">
        <v>680</v>
      </c>
      <c r="I213" s="184">
        <f t="shared" si="10"/>
        <v>0</v>
      </c>
      <c r="J213" s="181" t="str">
        <f t="shared" si="8"/>
        <v>P21101000000;0</v>
      </c>
    </row>
    <row r="214" spans="2:10" x14ac:dyDescent="0.25">
      <c r="B214" s="274">
        <v>22102020000</v>
      </c>
      <c r="C214" s="225" t="s">
        <v>622</v>
      </c>
      <c r="D214" s="279"/>
      <c r="E214" s="279"/>
      <c r="H214" s="183" t="s">
        <v>681</v>
      </c>
      <c r="I214" s="184">
        <f t="shared" si="10"/>
        <v>0</v>
      </c>
      <c r="J214" s="181" t="str">
        <f t="shared" si="8"/>
        <v>P21101010000;0</v>
      </c>
    </row>
    <row r="215" spans="2:10" x14ac:dyDescent="0.25">
      <c r="B215" s="274">
        <v>22102030000</v>
      </c>
      <c r="C215" s="225" t="s">
        <v>624</v>
      </c>
      <c r="D215" s="279"/>
      <c r="E215" s="279"/>
      <c r="H215" s="183" t="s">
        <v>682</v>
      </c>
      <c r="I215" s="184">
        <f t="shared" si="10"/>
        <v>0</v>
      </c>
      <c r="J215" s="181" t="str">
        <f t="shared" si="8"/>
        <v>P21101020000;0</v>
      </c>
    </row>
    <row r="216" spans="2:10" x14ac:dyDescent="0.25">
      <c r="B216" s="274">
        <v>22102040000</v>
      </c>
      <c r="C216" s="225" t="s">
        <v>614</v>
      </c>
      <c r="D216" s="279"/>
      <c r="E216" s="279"/>
      <c r="H216" s="183" t="s">
        <v>683</v>
      </c>
      <c r="I216" s="184">
        <f t="shared" si="10"/>
        <v>0</v>
      </c>
      <c r="J216" s="181" t="str">
        <f t="shared" si="8"/>
        <v>P21101030000;0</v>
      </c>
    </row>
    <row r="217" spans="2:10" x14ac:dyDescent="0.25">
      <c r="B217" s="272">
        <v>22200000000</v>
      </c>
      <c r="C217" s="273" t="s">
        <v>627</v>
      </c>
      <c r="D217" s="172">
        <f>D218+D220+D224+D228</f>
        <v>0</v>
      </c>
      <c r="E217" s="172">
        <f>E218+E220+E224+E228</f>
        <v>0</v>
      </c>
      <c r="H217" s="183" t="s">
        <v>684</v>
      </c>
      <c r="I217" s="184">
        <f t="shared" si="10"/>
        <v>0</v>
      </c>
      <c r="J217" s="181" t="str">
        <f t="shared" si="8"/>
        <v>P21101040000;0</v>
      </c>
    </row>
    <row r="218" spans="2:10" x14ac:dyDescent="0.25">
      <c r="B218" s="272">
        <v>22201000000</v>
      </c>
      <c r="C218" s="273" t="s">
        <v>629</v>
      </c>
      <c r="D218" s="172">
        <f>D219</f>
        <v>0</v>
      </c>
      <c r="E218" s="172">
        <f>E219</f>
        <v>0</v>
      </c>
      <c r="H218" s="183" t="s">
        <v>685</v>
      </c>
      <c r="I218" s="184">
        <f t="shared" si="10"/>
        <v>0</v>
      </c>
      <c r="J218" s="181" t="str">
        <f t="shared" si="8"/>
        <v>P21102000000;0</v>
      </c>
    </row>
    <row r="219" spans="2:10" x14ac:dyDescent="0.25">
      <c r="B219" s="274">
        <v>22201010000</v>
      </c>
      <c r="C219" s="225" t="s">
        <v>631</v>
      </c>
      <c r="D219" s="279"/>
      <c r="E219" s="279"/>
      <c r="H219" s="183" t="s">
        <v>686</v>
      </c>
      <c r="I219" s="184">
        <f t="shared" si="10"/>
        <v>0</v>
      </c>
      <c r="J219" s="181" t="str">
        <f t="shared" si="8"/>
        <v>P21102010000;0</v>
      </c>
    </row>
    <row r="220" spans="2:10" x14ac:dyDescent="0.25">
      <c r="B220" s="272">
        <v>22202000000</v>
      </c>
      <c r="C220" s="273" t="s">
        <v>687</v>
      </c>
      <c r="D220" s="172">
        <f>SUM(D221:D223)</f>
        <v>0</v>
      </c>
      <c r="E220" s="172">
        <f>SUM(E221:E223)</f>
        <v>0</v>
      </c>
      <c r="H220" s="183" t="s">
        <v>688</v>
      </c>
      <c r="I220" s="184">
        <f t="shared" si="10"/>
        <v>0</v>
      </c>
      <c r="J220" s="181" t="str">
        <f t="shared" si="8"/>
        <v>P21102020000;0</v>
      </c>
    </row>
    <row r="221" spans="2:10" x14ac:dyDescent="0.25">
      <c r="B221" s="274">
        <v>22202010000</v>
      </c>
      <c r="C221" s="225" t="s">
        <v>689</v>
      </c>
      <c r="D221" s="279"/>
      <c r="E221" s="279"/>
      <c r="H221" s="183" t="s">
        <v>690</v>
      </c>
      <c r="I221" s="184">
        <f t="shared" si="10"/>
        <v>0</v>
      </c>
      <c r="J221" s="181" t="str">
        <f t="shared" si="8"/>
        <v>P21102030000;0</v>
      </c>
    </row>
    <row r="222" spans="2:10" x14ac:dyDescent="0.25">
      <c r="B222" s="274">
        <v>22202020000</v>
      </c>
      <c r="C222" s="225" t="s">
        <v>691</v>
      </c>
      <c r="D222" s="279"/>
      <c r="E222" s="279"/>
      <c r="H222" s="183" t="s">
        <v>692</v>
      </c>
      <c r="I222" s="184">
        <f t="shared" si="10"/>
        <v>0</v>
      </c>
      <c r="J222" s="181" t="str">
        <f t="shared" si="8"/>
        <v>P21102040000;0</v>
      </c>
    </row>
    <row r="223" spans="2:10" x14ac:dyDescent="0.25">
      <c r="B223" s="274">
        <v>22202030000</v>
      </c>
      <c r="C223" s="225" t="s">
        <v>574</v>
      </c>
      <c r="D223" s="279"/>
      <c r="E223" s="279"/>
      <c r="H223" s="183" t="s">
        <v>693</v>
      </c>
      <c r="I223" s="184">
        <f t="shared" si="10"/>
        <v>0</v>
      </c>
      <c r="J223" s="181" t="str">
        <f t="shared" si="8"/>
        <v>P21102050000;0</v>
      </c>
    </row>
    <row r="224" spans="2:10" x14ac:dyDescent="0.25">
      <c r="B224" s="272">
        <v>22203000000</v>
      </c>
      <c r="C224" s="273" t="s">
        <v>663</v>
      </c>
      <c r="D224" s="172">
        <f>SUM(D225:D227)</f>
        <v>0</v>
      </c>
      <c r="E224" s="172">
        <f>SUM(E225:E227)</f>
        <v>0</v>
      </c>
      <c r="H224" s="183" t="s">
        <v>694</v>
      </c>
      <c r="I224" s="184">
        <f t="shared" si="10"/>
        <v>0</v>
      </c>
      <c r="J224" s="181" t="str">
        <f t="shared" si="8"/>
        <v>P21200000000;0</v>
      </c>
    </row>
    <row r="225" spans="2:10" x14ac:dyDescent="0.25">
      <c r="B225" s="274">
        <v>22203010000</v>
      </c>
      <c r="C225" s="225" t="s">
        <v>695</v>
      </c>
      <c r="D225" s="279"/>
      <c r="E225" s="279"/>
      <c r="H225" s="183" t="s">
        <v>696</v>
      </c>
      <c r="I225" s="184">
        <f t="shared" si="10"/>
        <v>0</v>
      </c>
      <c r="J225" s="181" t="str">
        <f t="shared" si="8"/>
        <v>P21201000000;0</v>
      </c>
    </row>
    <row r="226" spans="2:10" x14ac:dyDescent="0.25">
      <c r="B226" s="274">
        <v>22203020000</v>
      </c>
      <c r="C226" s="225" t="s">
        <v>697</v>
      </c>
      <c r="D226" s="279"/>
      <c r="E226" s="279"/>
      <c r="H226" s="183" t="s">
        <v>698</v>
      </c>
      <c r="I226" s="184">
        <f t="shared" si="10"/>
        <v>0</v>
      </c>
      <c r="J226" s="181" t="str">
        <f t="shared" si="8"/>
        <v>P21201010000;0</v>
      </c>
    </row>
    <row r="227" spans="2:10" x14ac:dyDescent="0.25">
      <c r="B227" s="274">
        <v>22203030000</v>
      </c>
      <c r="C227" s="225" t="s">
        <v>699</v>
      </c>
      <c r="D227" s="279"/>
      <c r="E227" s="279"/>
      <c r="H227" s="183" t="s">
        <v>700</v>
      </c>
      <c r="I227" s="184">
        <f t="shared" si="10"/>
        <v>0</v>
      </c>
      <c r="J227" s="181" t="str">
        <f t="shared" si="8"/>
        <v>P21201020000;0</v>
      </c>
    </row>
    <row r="228" spans="2:10" x14ac:dyDescent="0.25">
      <c r="B228" s="272">
        <v>22204000000</v>
      </c>
      <c r="C228" s="273" t="s">
        <v>701</v>
      </c>
      <c r="D228" s="172">
        <f>D229</f>
        <v>0</v>
      </c>
      <c r="E228" s="172">
        <f>E229</f>
        <v>0</v>
      </c>
      <c r="H228" s="183" t="s">
        <v>702</v>
      </c>
      <c r="I228" s="184">
        <f t="shared" si="10"/>
        <v>0</v>
      </c>
      <c r="J228" s="181" t="str">
        <f t="shared" si="8"/>
        <v>P21201030000;0</v>
      </c>
    </row>
    <row r="229" spans="2:10" x14ac:dyDescent="0.25">
      <c r="B229" s="274">
        <v>22204010000</v>
      </c>
      <c r="C229" s="225" t="s">
        <v>703</v>
      </c>
      <c r="D229" s="279"/>
      <c r="E229" s="279"/>
      <c r="H229" s="183" t="s">
        <v>704</v>
      </c>
      <c r="I229" s="184">
        <f t="shared" si="10"/>
        <v>0</v>
      </c>
      <c r="J229" s="181" t="str">
        <f t="shared" si="8"/>
        <v>P21201040000;0</v>
      </c>
    </row>
    <row r="230" spans="2:10" x14ac:dyDescent="0.25">
      <c r="B230" s="274"/>
      <c r="C230" s="225"/>
      <c r="D230" s="279"/>
      <c r="E230" s="279"/>
      <c r="H230" s="183" t="s">
        <v>705</v>
      </c>
      <c r="I230" s="184">
        <f t="shared" si="10"/>
        <v>0</v>
      </c>
      <c r="J230" s="181" t="str">
        <f t="shared" si="8"/>
        <v>P21201050000;0</v>
      </c>
    </row>
    <row r="231" spans="2:10" x14ac:dyDescent="0.25">
      <c r="B231" s="272">
        <v>30000000000</v>
      </c>
      <c r="C231" s="273" t="s">
        <v>706</v>
      </c>
      <c r="D231" s="172">
        <f>D232</f>
        <v>0</v>
      </c>
      <c r="E231" s="172">
        <f>E232</f>
        <v>0</v>
      </c>
      <c r="H231" s="183" t="s">
        <v>707</v>
      </c>
      <c r="I231" s="184" t="e">
        <f>+#REF!</f>
        <v>#REF!</v>
      </c>
      <c r="J231" s="181" t="e">
        <f t="shared" si="8"/>
        <v>#REF!</v>
      </c>
    </row>
    <row r="232" spans="2:10" x14ac:dyDescent="0.25">
      <c r="B232" s="272">
        <v>31000000000</v>
      </c>
      <c r="C232" s="273" t="s">
        <v>706</v>
      </c>
      <c r="D232" s="172">
        <f>D233+D238+D248</f>
        <v>0</v>
      </c>
      <c r="E232" s="172">
        <f>E233+E238+E248</f>
        <v>0</v>
      </c>
      <c r="H232" s="183" t="s">
        <v>708</v>
      </c>
      <c r="I232" s="184">
        <f t="shared" si="10"/>
        <v>0</v>
      </c>
      <c r="J232" s="181" t="str">
        <f t="shared" si="8"/>
        <v>P21201070000;0</v>
      </c>
    </row>
    <row r="233" spans="2:10" x14ac:dyDescent="0.25">
      <c r="B233" s="272">
        <v>31100000000</v>
      </c>
      <c r="C233" s="273" t="s">
        <v>709</v>
      </c>
      <c r="D233" s="172">
        <f>D234</f>
        <v>0</v>
      </c>
      <c r="E233" s="172">
        <f>E234</f>
        <v>0</v>
      </c>
      <c r="H233" s="183" t="s">
        <v>710</v>
      </c>
      <c r="I233" s="184">
        <f>+E191</f>
        <v>0</v>
      </c>
      <c r="J233" s="181" t="str">
        <f t="shared" si="8"/>
        <v>P21201080000;0</v>
      </c>
    </row>
    <row r="234" spans="2:10" x14ac:dyDescent="0.25">
      <c r="B234" s="272">
        <v>31101000000</v>
      </c>
      <c r="C234" s="273" t="s">
        <v>711</v>
      </c>
      <c r="D234" s="172">
        <f>SUM(D235:D237)</f>
        <v>0</v>
      </c>
      <c r="E234" s="172">
        <f>SUM(E235:E237)</f>
        <v>0</v>
      </c>
      <c r="H234" s="183" t="s">
        <v>712</v>
      </c>
      <c r="I234" s="184">
        <f t="shared" si="10"/>
        <v>0</v>
      </c>
      <c r="J234" s="181" t="str">
        <f t="shared" si="8"/>
        <v>P21201090000;0</v>
      </c>
    </row>
    <row r="235" spans="2:10" x14ac:dyDescent="0.25">
      <c r="B235" s="274">
        <v>31101010000</v>
      </c>
      <c r="C235" s="225" t="s">
        <v>713</v>
      </c>
      <c r="D235" s="277"/>
      <c r="E235" s="277"/>
      <c r="H235" s="183" t="s">
        <v>714</v>
      </c>
      <c r="I235" s="184">
        <f t="shared" si="10"/>
        <v>0</v>
      </c>
      <c r="J235" s="181" t="str">
        <f t="shared" si="8"/>
        <v>P21202000000;0</v>
      </c>
    </row>
    <row r="236" spans="2:10" x14ac:dyDescent="0.25">
      <c r="B236" s="274">
        <v>31101020000</v>
      </c>
      <c r="C236" s="225" t="s">
        <v>715</v>
      </c>
      <c r="D236" s="277"/>
      <c r="E236" s="277"/>
      <c r="H236" s="183" t="s">
        <v>716</v>
      </c>
      <c r="I236" s="184">
        <f t="shared" si="10"/>
        <v>0</v>
      </c>
      <c r="J236" s="181" t="str">
        <f t="shared" si="8"/>
        <v>P21202010000;0</v>
      </c>
    </row>
    <row r="237" spans="2:10" x14ac:dyDescent="0.25">
      <c r="B237" s="274">
        <v>31101990000</v>
      </c>
      <c r="C237" s="225" t="s">
        <v>717</v>
      </c>
      <c r="D237" s="277"/>
      <c r="E237" s="277"/>
      <c r="H237" s="183" t="s">
        <v>718</v>
      </c>
      <c r="I237" s="184">
        <f t="shared" si="10"/>
        <v>0</v>
      </c>
      <c r="J237" s="181" t="str">
        <f t="shared" si="8"/>
        <v>P21202020000;0</v>
      </c>
    </row>
    <row r="238" spans="2:10" x14ac:dyDescent="0.25">
      <c r="B238" s="272">
        <v>31200000000</v>
      </c>
      <c r="C238" s="273" t="s">
        <v>719</v>
      </c>
      <c r="D238" s="172">
        <f>D239+D245</f>
        <v>0</v>
      </c>
      <c r="E238" s="172">
        <f>E239+E245</f>
        <v>0</v>
      </c>
      <c r="H238" s="183" t="s">
        <v>720</v>
      </c>
      <c r="I238" s="184">
        <f t="shared" si="10"/>
        <v>0</v>
      </c>
      <c r="J238" s="181" t="str">
        <f t="shared" si="8"/>
        <v>P21202030000;0</v>
      </c>
    </row>
    <row r="239" spans="2:10" x14ac:dyDescent="0.25">
      <c r="B239" s="272">
        <v>31201000000</v>
      </c>
      <c r="C239" s="273" t="s">
        <v>721</v>
      </c>
      <c r="D239" s="172">
        <f>SUM(D240:D244)</f>
        <v>0</v>
      </c>
      <c r="E239" s="172">
        <f>SUM(E240:E244)</f>
        <v>0</v>
      </c>
      <c r="H239" s="183" t="s">
        <v>722</v>
      </c>
      <c r="I239" s="184">
        <f t="shared" si="10"/>
        <v>0</v>
      </c>
      <c r="J239" s="181" t="str">
        <f t="shared" si="8"/>
        <v>P21202040000;0</v>
      </c>
    </row>
    <row r="240" spans="2:10" x14ac:dyDescent="0.25">
      <c r="B240" s="274">
        <v>31201010000</v>
      </c>
      <c r="C240" s="225" t="s">
        <v>723</v>
      </c>
      <c r="D240" s="277"/>
      <c r="E240" s="277"/>
      <c r="H240" s="183" t="s">
        <v>724</v>
      </c>
      <c r="I240" s="184">
        <f t="shared" si="10"/>
        <v>0</v>
      </c>
      <c r="J240" s="181" t="str">
        <f t="shared" si="8"/>
        <v>P21202050000;0</v>
      </c>
    </row>
    <row r="241" spans="2:10" x14ac:dyDescent="0.25">
      <c r="B241" s="274">
        <v>31201020000</v>
      </c>
      <c r="C241" s="225" t="s">
        <v>725</v>
      </c>
      <c r="D241" s="277"/>
      <c r="E241" s="277"/>
      <c r="H241" s="183" t="s">
        <v>726</v>
      </c>
      <c r="I241" s="184" t="e">
        <f>+#REF!</f>
        <v>#REF!</v>
      </c>
      <c r="J241" s="181" t="e">
        <f t="shared" ref="J241:J304" si="11">H241&amp;";"&amp;I241</f>
        <v>#REF!</v>
      </c>
    </row>
    <row r="242" spans="2:10" x14ac:dyDescent="0.25">
      <c r="B242" s="274">
        <v>31201030000</v>
      </c>
      <c r="C242" s="225" t="s">
        <v>727</v>
      </c>
      <c r="D242" s="277"/>
      <c r="E242" s="277"/>
      <c r="H242" s="183" t="s">
        <v>728</v>
      </c>
      <c r="I242" s="184">
        <f>+E200</f>
        <v>0</v>
      </c>
      <c r="J242" s="181" t="str">
        <f t="shared" si="11"/>
        <v>P21202070000;0</v>
      </c>
    </row>
    <row r="243" spans="2:10" x14ac:dyDescent="0.25">
      <c r="B243" s="274">
        <v>31201040000</v>
      </c>
      <c r="C243" s="225" t="s">
        <v>729</v>
      </c>
      <c r="D243" s="277"/>
      <c r="E243" s="277"/>
      <c r="H243" s="183" t="s">
        <v>730</v>
      </c>
      <c r="I243" s="184">
        <f t="shared" ref="I243:I271" si="12">+E201</f>
        <v>0</v>
      </c>
      <c r="J243" s="181" t="str">
        <f t="shared" si="11"/>
        <v>P21203000000;0</v>
      </c>
    </row>
    <row r="244" spans="2:10" x14ac:dyDescent="0.25">
      <c r="B244" s="274">
        <v>31201050000</v>
      </c>
      <c r="C244" s="225" t="s">
        <v>731</v>
      </c>
      <c r="D244" s="277"/>
      <c r="E244" s="277"/>
      <c r="H244" s="183" t="s">
        <v>732</v>
      </c>
      <c r="I244" s="184">
        <f t="shared" si="12"/>
        <v>0</v>
      </c>
      <c r="J244" s="181" t="str">
        <f t="shared" si="11"/>
        <v>P21203010000;0</v>
      </c>
    </row>
    <row r="245" spans="2:10" x14ac:dyDescent="0.25">
      <c r="B245" s="272">
        <v>31202000000</v>
      </c>
      <c r="C245" s="273" t="s">
        <v>733</v>
      </c>
      <c r="D245" s="172">
        <f>SUM(D246:D247)</f>
        <v>0</v>
      </c>
      <c r="E245" s="172">
        <f>SUM(E246:E247)</f>
        <v>0</v>
      </c>
      <c r="H245" s="183" t="s">
        <v>734</v>
      </c>
      <c r="I245" s="184">
        <f t="shared" si="12"/>
        <v>0</v>
      </c>
      <c r="J245" s="181" t="str">
        <f t="shared" si="11"/>
        <v>P21203020000;0</v>
      </c>
    </row>
    <row r="246" spans="2:10" x14ac:dyDescent="0.25">
      <c r="B246" s="274">
        <v>31202010000</v>
      </c>
      <c r="C246" s="225" t="s">
        <v>735</v>
      </c>
      <c r="D246" s="279"/>
      <c r="E246" s="279"/>
      <c r="H246" s="183" t="s">
        <v>736</v>
      </c>
      <c r="I246" s="184">
        <f t="shared" si="12"/>
        <v>0</v>
      </c>
      <c r="J246" s="181" t="str">
        <f t="shared" si="11"/>
        <v>P21203030000;0</v>
      </c>
    </row>
    <row r="247" spans="2:10" x14ac:dyDescent="0.25">
      <c r="B247" s="274">
        <v>31202020000</v>
      </c>
      <c r="C247" s="225" t="s">
        <v>737</v>
      </c>
      <c r="D247" s="279"/>
      <c r="E247" s="279"/>
      <c r="H247" s="183" t="s">
        <v>738</v>
      </c>
      <c r="I247" s="184">
        <f t="shared" si="12"/>
        <v>0</v>
      </c>
      <c r="J247" s="181" t="str">
        <f t="shared" si="11"/>
        <v>P21203040000;0</v>
      </c>
    </row>
    <row r="248" spans="2:10" x14ac:dyDescent="0.25">
      <c r="B248" s="272">
        <v>31300000000</v>
      </c>
      <c r="C248" s="273" t="s">
        <v>739</v>
      </c>
      <c r="D248" s="172">
        <f>D249</f>
        <v>0</v>
      </c>
      <c r="E248" s="172">
        <f>E249</f>
        <v>0</v>
      </c>
      <c r="H248" s="183" t="s">
        <v>740</v>
      </c>
      <c r="I248" s="184">
        <f t="shared" si="12"/>
        <v>0</v>
      </c>
      <c r="J248" s="181" t="str">
        <f t="shared" si="11"/>
        <v>P22000000000;0</v>
      </c>
    </row>
    <row r="249" spans="2:10" x14ac:dyDescent="0.25">
      <c r="B249" s="272">
        <v>31301000000</v>
      </c>
      <c r="C249" s="273" t="s">
        <v>741</v>
      </c>
      <c r="D249" s="172">
        <f>SUM(D250:D253)</f>
        <v>0</v>
      </c>
      <c r="E249" s="172">
        <f>SUM(E250:E253)</f>
        <v>0</v>
      </c>
      <c r="H249" s="183" t="s">
        <v>742</v>
      </c>
      <c r="I249" s="184">
        <f t="shared" si="12"/>
        <v>0</v>
      </c>
      <c r="J249" s="181" t="str">
        <f t="shared" si="11"/>
        <v>P22100000000;0</v>
      </c>
    </row>
    <row r="250" spans="2:10" x14ac:dyDescent="0.25">
      <c r="B250" s="274">
        <v>31301010000</v>
      </c>
      <c r="C250" s="225" t="s">
        <v>743</v>
      </c>
      <c r="D250" s="277"/>
      <c r="E250" s="277"/>
      <c r="H250" s="183" t="s">
        <v>744</v>
      </c>
      <c r="I250" s="184">
        <f t="shared" si="12"/>
        <v>0</v>
      </c>
      <c r="J250" s="181" t="str">
        <f t="shared" si="11"/>
        <v>P22101000000;0</v>
      </c>
    </row>
    <row r="251" spans="2:10" x14ac:dyDescent="0.25">
      <c r="B251" s="274">
        <v>31301020000</v>
      </c>
      <c r="C251" s="225" t="s">
        <v>745</v>
      </c>
      <c r="D251" s="279"/>
      <c r="E251" s="279"/>
      <c r="H251" s="183" t="s">
        <v>746</v>
      </c>
      <c r="I251" s="184">
        <f t="shared" si="12"/>
        <v>0</v>
      </c>
      <c r="J251" s="181" t="str">
        <f t="shared" si="11"/>
        <v>P22101010000;0</v>
      </c>
    </row>
    <row r="252" spans="2:10" x14ac:dyDescent="0.25">
      <c r="B252" s="274">
        <v>31301030000</v>
      </c>
      <c r="C252" s="225" t="s">
        <v>747</v>
      </c>
      <c r="D252" s="279"/>
      <c r="E252" s="279"/>
      <c r="H252" s="183" t="s">
        <v>748</v>
      </c>
      <c r="I252" s="184">
        <f t="shared" si="12"/>
        <v>0</v>
      </c>
      <c r="J252" s="181" t="str">
        <f t="shared" si="11"/>
        <v>P22101020000;0</v>
      </c>
    </row>
    <row r="253" spans="2:10" ht="16.5" thickBot="1" x14ac:dyDescent="0.3">
      <c r="B253" s="280">
        <v>31301040000</v>
      </c>
      <c r="C253" s="230" t="s">
        <v>749</v>
      </c>
      <c r="D253" s="282"/>
      <c r="E253" s="282"/>
      <c r="H253" s="183" t="s">
        <v>750</v>
      </c>
      <c r="I253" s="184">
        <f t="shared" si="12"/>
        <v>0</v>
      </c>
      <c r="J253" s="181" t="str">
        <f t="shared" si="11"/>
        <v>P22101030000;0</v>
      </c>
    </row>
    <row r="254" spans="2:10" ht="17.25" thickTop="1" thickBot="1" x14ac:dyDescent="0.3">
      <c r="B254" s="264"/>
      <c r="C254" s="146"/>
      <c r="D254" s="265"/>
      <c r="E254" s="265"/>
      <c r="H254" s="183" t="s">
        <v>751</v>
      </c>
      <c r="I254" s="184">
        <f t="shared" si="12"/>
        <v>0</v>
      </c>
      <c r="J254" s="181" t="str">
        <f t="shared" si="11"/>
        <v>P22102000000;0</v>
      </c>
    </row>
    <row r="255" spans="2:10" ht="17.25" thickTop="1" thickBot="1" x14ac:dyDescent="0.3">
      <c r="B255" s="264"/>
      <c r="C255" s="283" t="s">
        <v>752</v>
      </c>
      <c r="D255" s="174">
        <f>D6-D168-D231</f>
        <v>0</v>
      </c>
      <c r="E255" s="175">
        <f>E6-E168-E231</f>
        <v>0</v>
      </c>
      <c r="H255" s="183" t="s">
        <v>753</v>
      </c>
      <c r="I255" s="184">
        <f t="shared" si="12"/>
        <v>0</v>
      </c>
      <c r="J255" s="181" t="str">
        <f t="shared" si="11"/>
        <v>P22102010000;0</v>
      </c>
    </row>
    <row r="256" spans="2:10" ht="16.5" thickTop="1" x14ac:dyDescent="0.25">
      <c r="B256" s="264"/>
      <c r="C256" s="284"/>
      <c r="D256" s="265"/>
      <c r="E256" s="265"/>
      <c r="H256" s="183" t="s">
        <v>754</v>
      </c>
      <c r="I256" s="184">
        <f t="shared" si="12"/>
        <v>0</v>
      </c>
      <c r="J256" s="181" t="str">
        <f t="shared" si="11"/>
        <v>P22102020000;0</v>
      </c>
    </row>
    <row r="257" spans="8:10" x14ac:dyDescent="0.25">
      <c r="H257" s="183" t="s">
        <v>755</v>
      </c>
      <c r="I257" s="184">
        <f t="shared" si="12"/>
        <v>0</v>
      </c>
      <c r="J257" s="181" t="str">
        <f t="shared" si="11"/>
        <v>P22102030000;0</v>
      </c>
    </row>
    <row r="258" spans="8:10" x14ac:dyDescent="0.25">
      <c r="H258" s="183" t="s">
        <v>756</v>
      </c>
      <c r="I258" s="184">
        <f t="shared" si="12"/>
        <v>0</v>
      </c>
      <c r="J258" s="181" t="str">
        <f t="shared" si="11"/>
        <v>P22102040000;0</v>
      </c>
    </row>
    <row r="259" spans="8:10" x14ac:dyDescent="0.25">
      <c r="H259" s="183" t="s">
        <v>757</v>
      </c>
      <c r="I259" s="184">
        <f t="shared" si="12"/>
        <v>0</v>
      </c>
      <c r="J259" s="181" t="str">
        <f t="shared" si="11"/>
        <v>P22200000000;0</v>
      </c>
    </row>
    <row r="260" spans="8:10" x14ac:dyDescent="0.25">
      <c r="H260" s="183" t="s">
        <v>758</v>
      </c>
      <c r="I260" s="184">
        <f t="shared" si="12"/>
        <v>0</v>
      </c>
      <c r="J260" s="181" t="str">
        <f t="shared" si="11"/>
        <v>P22201000000;0</v>
      </c>
    </row>
    <row r="261" spans="8:10" x14ac:dyDescent="0.25">
      <c r="H261" s="183" t="s">
        <v>759</v>
      </c>
      <c r="I261" s="184">
        <f t="shared" si="12"/>
        <v>0</v>
      </c>
      <c r="J261" s="181" t="str">
        <f t="shared" si="11"/>
        <v>P22201010000;0</v>
      </c>
    </row>
    <row r="262" spans="8:10" x14ac:dyDescent="0.25">
      <c r="H262" s="183" t="s">
        <v>760</v>
      </c>
      <c r="I262" s="184">
        <f t="shared" si="12"/>
        <v>0</v>
      </c>
      <c r="J262" s="181" t="str">
        <f t="shared" si="11"/>
        <v>P22202000000;0</v>
      </c>
    </row>
    <row r="263" spans="8:10" x14ac:dyDescent="0.25">
      <c r="H263" s="183" t="s">
        <v>761</v>
      </c>
      <c r="I263" s="184">
        <f t="shared" si="12"/>
        <v>0</v>
      </c>
      <c r="J263" s="181" t="str">
        <f t="shared" si="11"/>
        <v>P22202010000;0</v>
      </c>
    </row>
    <row r="264" spans="8:10" x14ac:dyDescent="0.25">
      <c r="H264" s="183" t="s">
        <v>762</v>
      </c>
      <c r="I264" s="184">
        <f t="shared" si="12"/>
        <v>0</v>
      </c>
      <c r="J264" s="181" t="str">
        <f t="shared" si="11"/>
        <v>P22202020000;0</v>
      </c>
    </row>
    <row r="265" spans="8:10" x14ac:dyDescent="0.25">
      <c r="H265" s="183" t="s">
        <v>763</v>
      </c>
      <c r="I265" s="184">
        <f t="shared" si="12"/>
        <v>0</v>
      </c>
      <c r="J265" s="181" t="str">
        <f t="shared" si="11"/>
        <v>P22202030000;0</v>
      </c>
    </row>
    <row r="266" spans="8:10" x14ac:dyDescent="0.25">
      <c r="H266" s="183" t="s">
        <v>764</v>
      </c>
      <c r="I266" s="184">
        <f t="shared" si="12"/>
        <v>0</v>
      </c>
      <c r="J266" s="181" t="str">
        <f t="shared" si="11"/>
        <v>P22203000000;0</v>
      </c>
    </row>
    <row r="267" spans="8:10" x14ac:dyDescent="0.25">
      <c r="H267" s="183" t="s">
        <v>765</v>
      </c>
      <c r="I267" s="184">
        <f t="shared" si="12"/>
        <v>0</v>
      </c>
      <c r="J267" s="181" t="str">
        <f t="shared" si="11"/>
        <v>P22203010000;0</v>
      </c>
    </row>
    <row r="268" spans="8:10" x14ac:dyDescent="0.25">
      <c r="H268" s="183" t="s">
        <v>766</v>
      </c>
      <c r="I268" s="184">
        <f t="shared" si="12"/>
        <v>0</v>
      </c>
      <c r="J268" s="181" t="str">
        <f t="shared" si="11"/>
        <v>P22203020000;0</v>
      </c>
    </row>
    <row r="269" spans="8:10" x14ac:dyDescent="0.25">
      <c r="H269" s="183" t="s">
        <v>767</v>
      </c>
      <c r="I269" s="184">
        <f t="shared" si="12"/>
        <v>0</v>
      </c>
      <c r="J269" s="181" t="str">
        <f t="shared" si="11"/>
        <v>P22203030000;0</v>
      </c>
    </row>
    <row r="270" spans="8:10" x14ac:dyDescent="0.25">
      <c r="H270" s="183" t="s">
        <v>768</v>
      </c>
      <c r="I270" s="184">
        <f t="shared" si="12"/>
        <v>0</v>
      </c>
      <c r="J270" s="181" t="str">
        <f t="shared" si="11"/>
        <v>P22204000000;0</v>
      </c>
    </row>
    <row r="271" spans="8:10" x14ac:dyDescent="0.25">
      <c r="H271" s="183" t="s">
        <v>769</v>
      </c>
      <c r="I271" s="184">
        <f t="shared" si="12"/>
        <v>0</v>
      </c>
      <c r="J271" s="181" t="str">
        <f t="shared" si="11"/>
        <v>P22204010000;0</v>
      </c>
    </row>
    <row r="272" spans="8:10" x14ac:dyDescent="0.25">
      <c r="J272" s="181"/>
    </row>
    <row r="273" spans="8:10" x14ac:dyDescent="0.25">
      <c r="H273" s="183" t="s">
        <v>770</v>
      </c>
      <c r="I273" s="184">
        <f t="shared" ref="I273:I295" si="13">+E231</f>
        <v>0</v>
      </c>
      <c r="J273" s="181" t="str">
        <f t="shared" si="11"/>
        <v>P30000000000;0</v>
      </c>
    </row>
    <row r="274" spans="8:10" x14ac:dyDescent="0.25">
      <c r="H274" s="183" t="s">
        <v>771</v>
      </c>
      <c r="I274" s="184">
        <f t="shared" si="13"/>
        <v>0</v>
      </c>
      <c r="J274" s="181" t="str">
        <f t="shared" si="11"/>
        <v>P31000000000;0</v>
      </c>
    </row>
    <row r="275" spans="8:10" x14ac:dyDescent="0.25">
      <c r="H275" s="183" t="s">
        <v>772</v>
      </c>
      <c r="I275" s="184">
        <f t="shared" si="13"/>
        <v>0</v>
      </c>
      <c r="J275" s="181" t="str">
        <f t="shared" si="11"/>
        <v>P31100000000;0</v>
      </c>
    </row>
    <row r="276" spans="8:10" x14ac:dyDescent="0.25">
      <c r="H276" s="183" t="s">
        <v>773</v>
      </c>
      <c r="I276" s="184">
        <f t="shared" si="13"/>
        <v>0</v>
      </c>
      <c r="J276" s="181" t="str">
        <f t="shared" si="11"/>
        <v>P31101000000;0</v>
      </c>
    </row>
    <row r="277" spans="8:10" x14ac:dyDescent="0.25">
      <c r="H277" s="183" t="s">
        <v>774</v>
      </c>
      <c r="I277" s="184">
        <f t="shared" si="13"/>
        <v>0</v>
      </c>
      <c r="J277" s="181" t="str">
        <f t="shared" si="11"/>
        <v>P31101010000;0</v>
      </c>
    </row>
    <row r="278" spans="8:10" x14ac:dyDescent="0.25">
      <c r="H278" s="183" t="s">
        <v>775</v>
      </c>
      <c r="I278" s="184">
        <f t="shared" si="13"/>
        <v>0</v>
      </c>
      <c r="J278" s="181" t="str">
        <f t="shared" si="11"/>
        <v>P31101020000;0</v>
      </c>
    </row>
    <row r="279" spans="8:10" x14ac:dyDescent="0.25">
      <c r="H279" s="183" t="s">
        <v>776</v>
      </c>
      <c r="I279" s="184">
        <f t="shared" si="13"/>
        <v>0</v>
      </c>
      <c r="J279" s="181" t="str">
        <f t="shared" si="11"/>
        <v>P31101990000;0</v>
      </c>
    </row>
    <row r="280" spans="8:10" x14ac:dyDescent="0.25">
      <c r="H280" s="183" t="s">
        <v>777</v>
      </c>
      <c r="I280" s="184">
        <f t="shared" si="13"/>
        <v>0</v>
      </c>
      <c r="J280" s="181" t="str">
        <f t="shared" si="11"/>
        <v>P31200000000;0</v>
      </c>
    </row>
    <row r="281" spans="8:10" x14ac:dyDescent="0.25">
      <c r="H281" s="183" t="s">
        <v>778</v>
      </c>
      <c r="I281" s="184">
        <f t="shared" si="13"/>
        <v>0</v>
      </c>
      <c r="J281" s="181" t="str">
        <f t="shared" si="11"/>
        <v>P31201000000;0</v>
      </c>
    </row>
    <row r="282" spans="8:10" x14ac:dyDescent="0.25">
      <c r="H282" s="183" t="s">
        <v>779</v>
      </c>
      <c r="I282" s="184">
        <f t="shared" si="13"/>
        <v>0</v>
      </c>
      <c r="J282" s="181" t="str">
        <f t="shared" si="11"/>
        <v>P31201010000;0</v>
      </c>
    </row>
    <row r="283" spans="8:10" x14ac:dyDescent="0.25">
      <c r="H283" s="183" t="s">
        <v>780</v>
      </c>
      <c r="I283" s="184">
        <f t="shared" si="13"/>
        <v>0</v>
      </c>
      <c r="J283" s="181" t="str">
        <f t="shared" si="11"/>
        <v>P31201020000;0</v>
      </c>
    </row>
    <row r="284" spans="8:10" x14ac:dyDescent="0.25">
      <c r="H284" s="183" t="s">
        <v>781</v>
      </c>
      <c r="I284" s="184">
        <f t="shared" si="13"/>
        <v>0</v>
      </c>
      <c r="J284" s="181" t="str">
        <f t="shared" si="11"/>
        <v>P31201030000;0</v>
      </c>
    </row>
    <row r="285" spans="8:10" x14ac:dyDescent="0.25">
      <c r="H285" s="183" t="s">
        <v>782</v>
      </c>
      <c r="I285" s="184">
        <f t="shared" si="13"/>
        <v>0</v>
      </c>
      <c r="J285" s="181" t="str">
        <f t="shared" si="11"/>
        <v>P31201040000;0</v>
      </c>
    </row>
    <row r="286" spans="8:10" x14ac:dyDescent="0.25">
      <c r="H286" s="183" t="s">
        <v>783</v>
      </c>
      <c r="I286" s="184">
        <f t="shared" si="13"/>
        <v>0</v>
      </c>
      <c r="J286" s="181" t="str">
        <f t="shared" si="11"/>
        <v>P31201050000;0</v>
      </c>
    </row>
    <row r="287" spans="8:10" x14ac:dyDescent="0.25">
      <c r="H287" s="183" t="s">
        <v>784</v>
      </c>
      <c r="I287" s="184">
        <f t="shared" si="13"/>
        <v>0</v>
      </c>
      <c r="J287" s="181" t="str">
        <f t="shared" si="11"/>
        <v>P31202000000;0</v>
      </c>
    </row>
    <row r="288" spans="8:10" x14ac:dyDescent="0.25">
      <c r="H288" s="183" t="s">
        <v>785</v>
      </c>
      <c r="I288" s="184">
        <f t="shared" si="13"/>
        <v>0</v>
      </c>
      <c r="J288" s="181" t="str">
        <f t="shared" si="11"/>
        <v>P31202010000;0</v>
      </c>
    </row>
    <row r="289" spans="8:10" x14ac:dyDescent="0.25">
      <c r="H289" s="183" t="s">
        <v>786</v>
      </c>
      <c r="I289" s="184">
        <f t="shared" si="13"/>
        <v>0</v>
      </c>
      <c r="J289" s="181" t="str">
        <f t="shared" si="11"/>
        <v>P31202020000;0</v>
      </c>
    </row>
    <row r="290" spans="8:10" x14ac:dyDescent="0.25">
      <c r="H290" s="183" t="s">
        <v>787</v>
      </c>
      <c r="I290" s="184">
        <f t="shared" si="13"/>
        <v>0</v>
      </c>
      <c r="J290" s="181" t="str">
        <f t="shared" si="11"/>
        <v>P31300000000;0</v>
      </c>
    </row>
    <row r="291" spans="8:10" x14ac:dyDescent="0.25">
      <c r="H291" s="183" t="s">
        <v>788</v>
      </c>
      <c r="I291" s="184">
        <f t="shared" si="13"/>
        <v>0</v>
      </c>
      <c r="J291" s="181" t="str">
        <f t="shared" si="11"/>
        <v>P31301000000;0</v>
      </c>
    </row>
    <row r="292" spans="8:10" x14ac:dyDescent="0.25">
      <c r="H292" s="183" t="s">
        <v>789</v>
      </c>
      <c r="I292" s="184">
        <f t="shared" si="13"/>
        <v>0</v>
      </c>
      <c r="J292" s="181" t="str">
        <f t="shared" si="11"/>
        <v>P31301010000;0</v>
      </c>
    </row>
    <row r="293" spans="8:10" x14ac:dyDescent="0.25">
      <c r="H293" s="183" t="s">
        <v>790</v>
      </c>
      <c r="I293" s="184">
        <f t="shared" si="13"/>
        <v>0</v>
      </c>
      <c r="J293" s="181" t="str">
        <f t="shared" si="11"/>
        <v>P31301020000;0</v>
      </c>
    </row>
    <row r="294" spans="8:10" x14ac:dyDescent="0.25">
      <c r="H294" s="183" t="s">
        <v>791</v>
      </c>
      <c r="I294" s="184">
        <f t="shared" si="13"/>
        <v>0</v>
      </c>
      <c r="J294" s="181" t="str">
        <f t="shared" si="11"/>
        <v>P31301030000;0</v>
      </c>
    </row>
    <row r="295" spans="8:10" x14ac:dyDescent="0.25">
      <c r="H295" s="183" t="s">
        <v>792</v>
      </c>
      <c r="I295" s="184">
        <f t="shared" si="13"/>
        <v>0</v>
      </c>
      <c r="J295" s="181" t="str">
        <f t="shared" si="11"/>
        <v>P31301040000;0</v>
      </c>
    </row>
    <row r="296" spans="8:10" x14ac:dyDescent="0.25">
      <c r="J296" s="181"/>
    </row>
    <row r="297" spans="8:10" x14ac:dyDescent="0.25">
      <c r="H297" s="183" t="s">
        <v>793</v>
      </c>
      <c r="I297" s="184">
        <f>+'Cuadro de Resultado'!E6</f>
        <v>0</v>
      </c>
      <c r="J297" s="181" t="str">
        <f t="shared" si="11"/>
        <v>I40000000000;0</v>
      </c>
    </row>
    <row r="298" spans="8:10" x14ac:dyDescent="0.25">
      <c r="H298" s="183" t="s">
        <v>794</v>
      </c>
      <c r="I298" s="184">
        <f>+'Cuadro de Resultado'!E7</f>
        <v>0</v>
      </c>
      <c r="J298" s="181" t="str">
        <f t="shared" si="11"/>
        <v>I41000000000;0</v>
      </c>
    </row>
    <row r="299" spans="8:10" x14ac:dyDescent="0.25">
      <c r="H299" s="183" t="s">
        <v>795</v>
      </c>
      <c r="I299" s="184">
        <f>+'Cuadro de Resultado'!E8</f>
        <v>0</v>
      </c>
      <c r="J299" s="181" t="str">
        <f t="shared" si="11"/>
        <v>I41100000000;0</v>
      </c>
    </row>
    <row r="300" spans="8:10" x14ac:dyDescent="0.25">
      <c r="H300" s="183" t="s">
        <v>796</v>
      </c>
      <c r="I300" s="184">
        <f>+'Cuadro de Resultado'!E9</f>
        <v>0</v>
      </c>
      <c r="J300" s="181" t="str">
        <f t="shared" si="11"/>
        <v>I41101000000;0</v>
      </c>
    </row>
    <row r="301" spans="8:10" x14ac:dyDescent="0.25">
      <c r="H301" s="183" t="s">
        <v>797</v>
      </c>
      <c r="I301" s="184">
        <f>+'Cuadro de Resultado'!E10</f>
        <v>0</v>
      </c>
      <c r="J301" s="181" t="str">
        <f t="shared" si="11"/>
        <v>I41101010000;0</v>
      </c>
    </row>
    <row r="302" spans="8:10" x14ac:dyDescent="0.25">
      <c r="H302" s="183" t="s">
        <v>798</v>
      </c>
      <c r="I302" s="184">
        <f>+'Cuadro de Resultado'!E11</f>
        <v>0</v>
      </c>
      <c r="J302" s="181" t="str">
        <f t="shared" si="11"/>
        <v>I41101020000;0</v>
      </c>
    </row>
    <row r="303" spans="8:10" x14ac:dyDescent="0.25">
      <c r="H303" s="183" t="s">
        <v>799</v>
      </c>
      <c r="I303" s="184">
        <f>+'Cuadro de Resultado'!E12</f>
        <v>0</v>
      </c>
      <c r="J303" s="181" t="str">
        <f t="shared" si="11"/>
        <v>I41101030000;0</v>
      </c>
    </row>
    <row r="304" spans="8:10" x14ac:dyDescent="0.25">
      <c r="H304" s="183" t="s">
        <v>800</v>
      </c>
      <c r="I304" s="184">
        <f>+'Cuadro de Resultado'!E13</f>
        <v>0</v>
      </c>
      <c r="J304" s="181" t="str">
        <f t="shared" si="11"/>
        <v>I41101040000;0</v>
      </c>
    </row>
    <row r="305" spans="8:10" x14ac:dyDescent="0.25">
      <c r="H305" s="183" t="s">
        <v>801</v>
      </c>
      <c r="I305" s="184">
        <f>+'Cuadro de Resultado'!E14</f>
        <v>0</v>
      </c>
      <c r="J305" s="181" t="str">
        <f t="shared" ref="J305:J368" si="14">H305&amp;";"&amp;I305</f>
        <v>I41101050000;0</v>
      </c>
    </row>
    <row r="306" spans="8:10" x14ac:dyDescent="0.25">
      <c r="H306" s="183" t="s">
        <v>802</v>
      </c>
      <c r="I306" s="184">
        <f>+'Cuadro de Resultado'!E15</f>
        <v>0</v>
      </c>
      <c r="J306" s="181" t="str">
        <f t="shared" si="14"/>
        <v>I41101060000;0</v>
      </c>
    </row>
    <row r="307" spans="8:10" x14ac:dyDescent="0.25">
      <c r="H307" s="183" t="s">
        <v>803</v>
      </c>
      <c r="I307" s="184">
        <f>+'Cuadro de Resultado'!E16</f>
        <v>0</v>
      </c>
      <c r="J307" s="181" t="str">
        <f t="shared" si="14"/>
        <v>I41101070000;0</v>
      </c>
    </row>
    <row r="308" spans="8:10" x14ac:dyDescent="0.25">
      <c r="H308" s="183" t="s">
        <v>804</v>
      </c>
      <c r="I308" s="184">
        <f>+'Cuadro de Resultado'!E17</f>
        <v>0</v>
      </c>
      <c r="J308" s="181" t="str">
        <f t="shared" si="14"/>
        <v>I41101080000;0</v>
      </c>
    </row>
    <row r="309" spans="8:10" x14ac:dyDescent="0.25">
      <c r="H309" s="183" t="s">
        <v>805</v>
      </c>
      <c r="I309" s="184">
        <f>+'Cuadro de Resultado'!E18</f>
        <v>0</v>
      </c>
      <c r="J309" s="181" t="str">
        <f t="shared" si="14"/>
        <v>I41101090000;0</v>
      </c>
    </row>
    <row r="310" spans="8:10" x14ac:dyDescent="0.25">
      <c r="H310" s="183" t="s">
        <v>806</v>
      </c>
      <c r="I310" s="184">
        <f>+'Cuadro de Resultado'!E19</f>
        <v>0</v>
      </c>
      <c r="J310" s="181" t="str">
        <f t="shared" si="14"/>
        <v>I41101100000;0</v>
      </c>
    </row>
    <row r="311" spans="8:10" x14ac:dyDescent="0.25">
      <c r="H311" s="183" t="s">
        <v>807</v>
      </c>
      <c r="I311" s="184">
        <f>+'Cuadro de Resultado'!E20</f>
        <v>0</v>
      </c>
      <c r="J311" s="181" t="str">
        <f t="shared" si="14"/>
        <v>I41101110000;0</v>
      </c>
    </row>
    <row r="312" spans="8:10" x14ac:dyDescent="0.25">
      <c r="H312" s="183" t="s">
        <v>808</v>
      </c>
      <c r="I312" s="184">
        <f>+'Cuadro de Resultado'!E21</f>
        <v>0</v>
      </c>
      <c r="J312" s="181" t="str">
        <f t="shared" si="14"/>
        <v>I41101120000;0</v>
      </c>
    </row>
    <row r="313" spans="8:10" x14ac:dyDescent="0.25">
      <c r="H313" s="183" t="s">
        <v>809</v>
      </c>
      <c r="I313" s="184">
        <f>+'Cuadro de Resultado'!E22</f>
        <v>0</v>
      </c>
      <c r="J313" s="181" t="str">
        <f t="shared" si="14"/>
        <v>I41101130000;0</v>
      </c>
    </row>
    <row r="314" spans="8:10" x14ac:dyDescent="0.25">
      <c r="H314" s="183" t="s">
        <v>810</v>
      </c>
      <c r="I314" s="184">
        <f>+'Cuadro de Resultado'!E23</f>
        <v>0</v>
      </c>
      <c r="J314" s="181" t="str">
        <f t="shared" si="14"/>
        <v>I41101140000;0</v>
      </c>
    </row>
    <row r="315" spans="8:10" x14ac:dyDescent="0.25">
      <c r="H315" s="183" t="s">
        <v>811</v>
      </c>
      <c r="I315" s="184">
        <f>+'Cuadro de Resultado'!E24</f>
        <v>0</v>
      </c>
      <c r="J315" s="181" t="str">
        <f t="shared" si="14"/>
        <v>I41101150000;0</v>
      </c>
    </row>
    <row r="316" spans="8:10" x14ac:dyDescent="0.25">
      <c r="H316" s="183" t="s">
        <v>812</v>
      </c>
      <c r="I316" s="184">
        <f>+'Cuadro de Resultado'!E25</f>
        <v>0</v>
      </c>
      <c r="J316" s="181" t="str">
        <f t="shared" si="14"/>
        <v>I41101160000;0</v>
      </c>
    </row>
    <row r="317" spans="8:10" x14ac:dyDescent="0.25">
      <c r="H317" s="183" t="s">
        <v>813</v>
      </c>
      <c r="I317" s="184">
        <f>+'Cuadro de Resultado'!E26</f>
        <v>0</v>
      </c>
      <c r="J317" s="181" t="str">
        <f t="shared" si="14"/>
        <v>I41101170000;0</v>
      </c>
    </row>
    <row r="318" spans="8:10" x14ac:dyDescent="0.25">
      <c r="H318" s="183" t="s">
        <v>814</v>
      </c>
      <c r="I318" s="184">
        <f>+'Cuadro de Resultado'!E27</f>
        <v>0</v>
      </c>
      <c r="J318" s="181" t="str">
        <f t="shared" si="14"/>
        <v>I41200000000;0</v>
      </c>
    </row>
    <row r="319" spans="8:10" x14ac:dyDescent="0.25">
      <c r="H319" s="183" t="s">
        <v>815</v>
      </c>
      <c r="I319" s="184">
        <f>+'Cuadro de Resultado'!E28</f>
        <v>0</v>
      </c>
      <c r="J319" s="181" t="str">
        <f t="shared" si="14"/>
        <v>I41201000000;0</v>
      </c>
    </row>
    <row r="320" spans="8:10" x14ac:dyDescent="0.25">
      <c r="H320" s="183" t="s">
        <v>816</v>
      </c>
      <c r="I320" s="184">
        <f>+'Cuadro de Resultado'!E29</f>
        <v>0</v>
      </c>
      <c r="J320" s="181" t="str">
        <f t="shared" si="14"/>
        <v>I41201010000;0</v>
      </c>
    </row>
    <row r="321" spans="8:10" x14ac:dyDescent="0.25">
      <c r="H321" s="183" t="s">
        <v>817</v>
      </c>
      <c r="I321" s="184">
        <f>+'Cuadro de Resultado'!E30</f>
        <v>0</v>
      </c>
      <c r="J321" s="181" t="str">
        <f t="shared" si="14"/>
        <v>I41201020000;0</v>
      </c>
    </row>
    <row r="322" spans="8:10" x14ac:dyDescent="0.25">
      <c r="H322" s="183" t="s">
        <v>818</v>
      </c>
      <c r="I322" s="184">
        <f>+'Cuadro de Resultado'!E31</f>
        <v>0</v>
      </c>
      <c r="J322" s="181" t="str">
        <f t="shared" si="14"/>
        <v>I41201030000;0</v>
      </c>
    </row>
    <row r="323" spans="8:10" x14ac:dyDescent="0.25">
      <c r="H323" s="183" t="s">
        <v>819</v>
      </c>
      <c r="I323" s="184">
        <f>+'Cuadro de Resultado'!E32</f>
        <v>0</v>
      </c>
      <c r="J323" s="181" t="str">
        <f t="shared" si="14"/>
        <v>I41201040000;0</v>
      </c>
    </row>
    <row r="324" spans="8:10" x14ac:dyDescent="0.25">
      <c r="H324" s="183" t="s">
        <v>820</v>
      </c>
      <c r="I324" s="184">
        <f>+'Cuadro de Resultado'!E33</f>
        <v>0</v>
      </c>
      <c r="J324" s="181" t="str">
        <f t="shared" si="14"/>
        <v>I41201050000;0</v>
      </c>
    </row>
    <row r="325" spans="8:10" x14ac:dyDescent="0.25">
      <c r="H325" s="183" t="s">
        <v>821</v>
      </c>
      <c r="I325" s="184">
        <f>+'Cuadro de Resultado'!E34</f>
        <v>0</v>
      </c>
      <c r="J325" s="181" t="str">
        <f t="shared" si="14"/>
        <v>I41201060000;0</v>
      </c>
    </row>
    <row r="326" spans="8:10" x14ac:dyDescent="0.25">
      <c r="H326" s="183" t="s">
        <v>822</v>
      </c>
      <c r="I326" s="184">
        <f>+'Cuadro de Resultado'!E35</f>
        <v>0</v>
      </c>
      <c r="J326" s="181" t="str">
        <f t="shared" si="14"/>
        <v>I41201070000;0</v>
      </c>
    </row>
    <row r="327" spans="8:10" x14ac:dyDescent="0.25">
      <c r="H327" s="183" t="s">
        <v>823</v>
      </c>
      <c r="I327" s="184">
        <f>+'Cuadro de Resultado'!E36</f>
        <v>0</v>
      </c>
      <c r="J327" s="181" t="str">
        <f t="shared" si="14"/>
        <v>I41201080000;0</v>
      </c>
    </row>
    <row r="328" spans="8:10" x14ac:dyDescent="0.25">
      <c r="H328" s="183" t="s">
        <v>824</v>
      </c>
      <c r="I328" s="184">
        <f>+'Cuadro de Resultado'!E37</f>
        <v>0</v>
      </c>
      <c r="J328" s="181" t="str">
        <f t="shared" si="14"/>
        <v>I41201090000;0</v>
      </c>
    </row>
    <row r="329" spans="8:10" x14ac:dyDescent="0.25">
      <c r="H329" s="183" t="s">
        <v>825</v>
      </c>
      <c r="I329" s="184">
        <f>+'Cuadro de Resultado'!E38</f>
        <v>0</v>
      </c>
      <c r="J329" s="181" t="str">
        <f t="shared" si="14"/>
        <v>I41201100000;0</v>
      </c>
    </row>
    <row r="330" spans="8:10" x14ac:dyDescent="0.25">
      <c r="H330" s="183" t="s">
        <v>826</v>
      </c>
      <c r="I330" s="184">
        <f>+'Cuadro de Resultado'!E39</f>
        <v>0</v>
      </c>
      <c r="J330" s="181" t="str">
        <f t="shared" si="14"/>
        <v>I41201110000;0</v>
      </c>
    </row>
    <row r="331" spans="8:10" x14ac:dyDescent="0.25">
      <c r="H331" s="183" t="s">
        <v>827</v>
      </c>
      <c r="I331" s="184">
        <f>+'Cuadro de Resultado'!E40</f>
        <v>0</v>
      </c>
      <c r="J331" s="181" t="str">
        <f t="shared" si="14"/>
        <v>I41202000000;0</v>
      </c>
    </row>
    <row r="332" spans="8:10" x14ac:dyDescent="0.25">
      <c r="H332" s="183" t="s">
        <v>828</v>
      </c>
      <c r="I332" s="184">
        <f>+'Cuadro de Resultado'!E41</f>
        <v>0</v>
      </c>
      <c r="J332" s="181" t="str">
        <f t="shared" si="14"/>
        <v>I41202010000;0</v>
      </c>
    </row>
    <row r="333" spans="8:10" x14ac:dyDescent="0.25">
      <c r="H333" s="183" t="s">
        <v>829</v>
      </c>
      <c r="I333" s="184">
        <f>+'Cuadro de Resultado'!E42</f>
        <v>0</v>
      </c>
      <c r="J333" s="181" t="str">
        <f t="shared" si="14"/>
        <v>I41202020000;0</v>
      </c>
    </row>
    <row r="334" spans="8:10" x14ac:dyDescent="0.25">
      <c r="H334" s="183" t="s">
        <v>830</v>
      </c>
      <c r="I334" s="184">
        <f>+'Cuadro de Resultado'!E43</f>
        <v>0</v>
      </c>
      <c r="J334" s="181" t="str">
        <f t="shared" si="14"/>
        <v>I41202030000;0</v>
      </c>
    </row>
    <row r="335" spans="8:10" x14ac:dyDescent="0.25">
      <c r="H335" s="183" t="s">
        <v>831</v>
      </c>
      <c r="I335" s="184">
        <f>+'Cuadro de Resultado'!E44</f>
        <v>0</v>
      </c>
      <c r="J335" s="181" t="str">
        <f t="shared" si="14"/>
        <v>I41202040000;0</v>
      </c>
    </row>
    <row r="336" spans="8:10" x14ac:dyDescent="0.25">
      <c r="H336" s="183" t="s">
        <v>832</v>
      </c>
      <c r="I336" s="184">
        <f>+'Cuadro de Resultado'!E45</f>
        <v>0</v>
      </c>
      <c r="J336" s="181" t="str">
        <f t="shared" si="14"/>
        <v>I41202050000;0</v>
      </c>
    </row>
    <row r="337" spans="8:10" x14ac:dyDescent="0.25">
      <c r="H337" s="183" t="s">
        <v>833</v>
      </c>
      <c r="I337" s="184">
        <f>+'Cuadro de Resultado'!E46</f>
        <v>0</v>
      </c>
      <c r="J337" s="181" t="str">
        <f t="shared" si="14"/>
        <v>I41202060000;0</v>
      </c>
    </row>
    <row r="338" spans="8:10" x14ac:dyDescent="0.25">
      <c r="H338" s="183" t="s">
        <v>834</v>
      </c>
      <c r="I338" s="184">
        <f>+'Cuadro de Resultado'!E47</f>
        <v>0</v>
      </c>
      <c r="J338" s="181" t="str">
        <f t="shared" si="14"/>
        <v>I41202070000;0</v>
      </c>
    </row>
    <row r="339" spans="8:10" x14ac:dyDescent="0.25">
      <c r="H339" s="183" t="s">
        <v>835</v>
      </c>
      <c r="I339" s="184">
        <f>+'Cuadro de Resultado'!E48</f>
        <v>0</v>
      </c>
      <c r="J339" s="181" t="str">
        <f t="shared" si="14"/>
        <v>I41202080000;0</v>
      </c>
    </row>
    <row r="340" spans="8:10" x14ac:dyDescent="0.25">
      <c r="H340" s="183" t="s">
        <v>836</v>
      </c>
      <c r="I340" s="184">
        <f>+'Cuadro de Resultado'!E49</f>
        <v>0</v>
      </c>
      <c r="J340" s="181" t="str">
        <f t="shared" si="14"/>
        <v>I41202090000;0</v>
      </c>
    </row>
    <row r="341" spans="8:10" x14ac:dyDescent="0.25">
      <c r="H341" s="183" t="s">
        <v>837</v>
      </c>
      <c r="I341" s="184">
        <f>+'Cuadro de Resultado'!E50</f>
        <v>0</v>
      </c>
      <c r="J341" s="181" t="str">
        <f t="shared" si="14"/>
        <v>I41202100000;0</v>
      </c>
    </row>
    <row r="342" spans="8:10" x14ac:dyDescent="0.25">
      <c r="H342" s="183" t="s">
        <v>838</v>
      </c>
      <c r="I342" s="184">
        <f>+'Cuadro de Resultado'!E51</f>
        <v>0</v>
      </c>
      <c r="J342" s="181" t="str">
        <f t="shared" si="14"/>
        <v>I41202110000;0</v>
      </c>
    </row>
    <row r="343" spans="8:10" x14ac:dyDescent="0.25">
      <c r="H343" s="183" t="s">
        <v>839</v>
      </c>
      <c r="I343" s="184">
        <f>+'Cuadro de Resultado'!E52</f>
        <v>0</v>
      </c>
      <c r="J343" s="181" t="str">
        <f t="shared" si="14"/>
        <v>I41202120000;0</v>
      </c>
    </row>
    <row r="344" spans="8:10" x14ac:dyDescent="0.25">
      <c r="H344" s="183" t="s">
        <v>840</v>
      </c>
      <c r="I344" s="184">
        <f>+'Cuadro de Resultado'!E53</f>
        <v>0</v>
      </c>
      <c r="J344" s="181" t="str">
        <f t="shared" si="14"/>
        <v>I41300000000;0</v>
      </c>
    </row>
    <row r="345" spans="8:10" x14ac:dyDescent="0.25">
      <c r="H345" s="183" t="s">
        <v>841</v>
      </c>
      <c r="I345" s="184">
        <f>+'Cuadro de Resultado'!E54</f>
        <v>0</v>
      </c>
      <c r="J345" s="181" t="str">
        <f t="shared" si="14"/>
        <v>I41301000000;0</v>
      </c>
    </row>
    <row r="346" spans="8:10" x14ac:dyDescent="0.25">
      <c r="H346" s="183" t="s">
        <v>842</v>
      </c>
      <c r="I346" s="184">
        <f>+'Cuadro de Resultado'!E55</f>
        <v>0</v>
      </c>
      <c r="J346" s="181" t="str">
        <f t="shared" si="14"/>
        <v>I41301010000;0</v>
      </c>
    </row>
    <row r="347" spans="8:10" x14ac:dyDescent="0.25">
      <c r="H347" s="183" t="s">
        <v>843</v>
      </c>
      <c r="I347" s="184">
        <f>+'Cuadro de Resultado'!E56</f>
        <v>0</v>
      </c>
      <c r="J347" s="181" t="str">
        <f t="shared" si="14"/>
        <v>I41301020000;0</v>
      </c>
    </row>
    <row r="348" spans="8:10" x14ac:dyDescent="0.25">
      <c r="H348" s="183" t="s">
        <v>844</v>
      </c>
      <c r="I348" s="184">
        <f>+'Cuadro de Resultado'!E57</f>
        <v>0</v>
      </c>
      <c r="J348" s="181" t="str">
        <f t="shared" si="14"/>
        <v>I41301030000;0</v>
      </c>
    </row>
    <row r="349" spans="8:10" x14ac:dyDescent="0.25">
      <c r="H349" s="183" t="s">
        <v>845</v>
      </c>
      <c r="I349" s="184">
        <f>+'Cuadro de Resultado'!E58</f>
        <v>0</v>
      </c>
      <c r="J349" s="181" t="str">
        <f t="shared" si="14"/>
        <v>I42000000000;0</v>
      </c>
    </row>
    <row r="350" spans="8:10" x14ac:dyDescent="0.25">
      <c r="H350" s="183" t="s">
        <v>846</v>
      </c>
      <c r="I350" s="184">
        <f>+'Cuadro de Resultado'!E59</f>
        <v>0</v>
      </c>
      <c r="J350" s="181" t="str">
        <f t="shared" si="14"/>
        <v>I42100000000;0</v>
      </c>
    </row>
    <row r="351" spans="8:10" x14ac:dyDescent="0.25">
      <c r="H351" s="183" t="s">
        <v>847</v>
      </c>
      <c r="I351" s="184">
        <f>+'Cuadro de Resultado'!E60</f>
        <v>0</v>
      </c>
      <c r="J351" s="181" t="str">
        <f t="shared" si="14"/>
        <v>I42101000000;0</v>
      </c>
    </row>
    <row r="352" spans="8:10" x14ac:dyDescent="0.25">
      <c r="H352" s="183" t="s">
        <v>848</v>
      </c>
      <c r="I352" s="184">
        <f>+'Cuadro de Resultado'!E61</f>
        <v>0</v>
      </c>
      <c r="J352" s="181" t="str">
        <f t="shared" si="14"/>
        <v>I42101010000;0</v>
      </c>
    </row>
    <row r="353" spans="8:10" x14ac:dyDescent="0.25">
      <c r="H353" s="183" t="s">
        <v>849</v>
      </c>
      <c r="I353" s="184">
        <f>+'Cuadro de Resultado'!E62</f>
        <v>0</v>
      </c>
      <c r="J353" s="181" t="str">
        <f t="shared" si="14"/>
        <v>I42101020000;0</v>
      </c>
    </row>
    <row r="354" spans="8:10" x14ac:dyDescent="0.25">
      <c r="H354" s="183" t="s">
        <v>850</v>
      </c>
      <c r="I354" s="184">
        <f>+'Cuadro de Resultado'!E63</f>
        <v>0</v>
      </c>
      <c r="J354" s="181" t="str">
        <f t="shared" si="14"/>
        <v>I42101030000;0</v>
      </c>
    </row>
    <row r="355" spans="8:10" x14ac:dyDescent="0.25">
      <c r="H355" s="183" t="s">
        <v>851</v>
      </c>
      <c r="I355" s="184">
        <f>+'Cuadro de Resultado'!E64</f>
        <v>0</v>
      </c>
      <c r="J355" s="181" t="str">
        <f t="shared" si="14"/>
        <v>I42101040000;0</v>
      </c>
    </row>
    <row r="356" spans="8:10" x14ac:dyDescent="0.25">
      <c r="H356" s="183" t="s">
        <v>852</v>
      </c>
      <c r="I356" s="184">
        <f>+'Cuadro de Resultado'!E65</f>
        <v>0</v>
      </c>
      <c r="J356" s="181" t="str">
        <f t="shared" si="14"/>
        <v>I42101050000;0</v>
      </c>
    </row>
    <row r="357" spans="8:10" x14ac:dyDescent="0.25">
      <c r="H357" s="183" t="s">
        <v>853</v>
      </c>
      <c r="I357" s="184">
        <f>+'Cuadro de Resultado'!E66</f>
        <v>0</v>
      </c>
      <c r="J357" s="181" t="str">
        <f t="shared" si="14"/>
        <v>I42101060000;0</v>
      </c>
    </row>
    <row r="358" spans="8:10" x14ac:dyDescent="0.25">
      <c r="H358" s="183" t="s">
        <v>854</v>
      </c>
      <c r="I358" s="184">
        <f>+'Cuadro de Resultado'!E67</f>
        <v>0</v>
      </c>
      <c r="J358" s="181" t="str">
        <f t="shared" si="14"/>
        <v>I42101070000;0</v>
      </c>
    </row>
    <row r="359" spans="8:10" x14ac:dyDescent="0.25">
      <c r="J359" s="181"/>
    </row>
    <row r="360" spans="8:10" x14ac:dyDescent="0.25">
      <c r="H360" s="183" t="s">
        <v>855</v>
      </c>
      <c r="I360" s="184">
        <f>+'Cuadro de Resultado'!E69</f>
        <v>0</v>
      </c>
      <c r="J360" s="181" t="str">
        <f t="shared" si="14"/>
        <v>G50000000000;0</v>
      </c>
    </row>
    <row r="361" spans="8:10" x14ac:dyDescent="0.25">
      <c r="H361" s="183" t="s">
        <v>856</v>
      </c>
      <c r="I361" s="184">
        <f>+'Cuadro de Resultado'!E70</f>
        <v>0</v>
      </c>
      <c r="J361" s="181" t="str">
        <f t="shared" si="14"/>
        <v>G51000000000;0</v>
      </c>
    </row>
    <row r="362" spans="8:10" x14ac:dyDescent="0.25">
      <c r="H362" s="183" t="s">
        <v>857</v>
      </c>
      <c r="I362" s="184">
        <f>+'Cuadro de Resultado'!E71</f>
        <v>0</v>
      </c>
      <c r="J362" s="181" t="str">
        <f t="shared" si="14"/>
        <v>G51100000000;0</v>
      </c>
    </row>
    <row r="363" spans="8:10" x14ac:dyDescent="0.25">
      <c r="H363" s="183" t="s">
        <v>858</v>
      </c>
      <c r="I363" s="184">
        <f>+'Cuadro de Resultado'!E72</f>
        <v>0</v>
      </c>
      <c r="J363" s="181" t="str">
        <f t="shared" si="14"/>
        <v>G51101000000;0</v>
      </c>
    </row>
    <row r="364" spans="8:10" x14ac:dyDescent="0.25">
      <c r="H364" s="183" t="s">
        <v>859</v>
      </c>
      <c r="I364" s="184">
        <f>+'Cuadro de Resultado'!E73</f>
        <v>0</v>
      </c>
      <c r="J364" s="181" t="str">
        <f t="shared" si="14"/>
        <v>G51101010000;0</v>
      </c>
    </row>
    <row r="365" spans="8:10" x14ac:dyDescent="0.25">
      <c r="H365" s="183" t="s">
        <v>860</v>
      </c>
      <c r="I365" s="184">
        <f>+'Cuadro de Resultado'!E74</f>
        <v>0</v>
      </c>
      <c r="J365" s="181" t="str">
        <f t="shared" si="14"/>
        <v>G51101020000;0</v>
      </c>
    </row>
    <row r="366" spans="8:10" x14ac:dyDescent="0.25">
      <c r="H366" s="183" t="s">
        <v>861</v>
      </c>
      <c r="I366" s="184">
        <f>+'Cuadro de Resultado'!E75</f>
        <v>0</v>
      </c>
      <c r="J366" s="181" t="str">
        <f t="shared" si="14"/>
        <v>G51101030000;0</v>
      </c>
    </row>
    <row r="367" spans="8:10" x14ac:dyDescent="0.25">
      <c r="H367" s="183" t="s">
        <v>862</v>
      </c>
      <c r="I367" s="184">
        <f>+'Cuadro de Resultado'!E76</f>
        <v>0</v>
      </c>
      <c r="J367" s="181" t="str">
        <f t="shared" si="14"/>
        <v>G51101040000;0</v>
      </c>
    </row>
    <row r="368" spans="8:10" x14ac:dyDescent="0.25">
      <c r="H368" s="183" t="s">
        <v>863</v>
      </c>
      <c r="I368" s="184">
        <f>+'Cuadro de Resultado'!E77</f>
        <v>0</v>
      </c>
      <c r="J368" s="181" t="str">
        <f t="shared" si="14"/>
        <v>G51101050000;0</v>
      </c>
    </row>
    <row r="369" spans="8:10" x14ac:dyDescent="0.25">
      <c r="H369" s="183" t="s">
        <v>864</v>
      </c>
      <c r="I369" s="184">
        <f>+'Cuadro de Resultado'!E78</f>
        <v>0</v>
      </c>
      <c r="J369" s="181" t="str">
        <f t="shared" ref="J369:J432" si="15">H369&amp;";"&amp;I369</f>
        <v>G51101060000;0</v>
      </c>
    </row>
    <row r="370" spans="8:10" x14ac:dyDescent="0.25">
      <c r="H370" s="183" t="s">
        <v>865</v>
      </c>
      <c r="I370" s="184">
        <f>+'Cuadro de Resultado'!E79</f>
        <v>0</v>
      </c>
      <c r="J370" s="181" t="str">
        <f t="shared" si="15"/>
        <v>G51101070000;0</v>
      </c>
    </row>
    <row r="371" spans="8:10" x14ac:dyDescent="0.25">
      <c r="H371" s="183" t="s">
        <v>866</v>
      </c>
      <c r="I371" s="184">
        <f>+'Cuadro de Resultado'!E80</f>
        <v>0</v>
      </c>
      <c r="J371" s="181" t="str">
        <f t="shared" si="15"/>
        <v>G51101080000;0</v>
      </c>
    </row>
    <row r="372" spans="8:10" x14ac:dyDescent="0.25">
      <c r="H372" s="183" t="s">
        <v>867</v>
      </c>
      <c r="I372" s="184">
        <f>+'Cuadro de Resultado'!E81</f>
        <v>0</v>
      </c>
      <c r="J372" s="181" t="str">
        <f t="shared" si="15"/>
        <v>G51101090000;0</v>
      </c>
    </row>
    <row r="373" spans="8:10" x14ac:dyDescent="0.25">
      <c r="H373" s="183" t="s">
        <v>868</v>
      </c>
      <c r="I373" s="184">
        <f>+'Cuadro de Resultado'!E82</f>
        <v>0</v>
      </c>
      <c r="J373" s="181" t="str">
        <f t="shared" si="15"/>
        <v>G51101100000;0</v>
      </c>
    </row>
    <row r="374" spans="8:10" x14ac:dyDescent="0.25">
      <c r="H374" s="183" t="s">
        <v>869</v>
      </c>
      <c r="I374" s="184">
        <f>+'Cuadro de Resultado'!E83</f>
        <v>0</v>
      </c>
      <c r="J374" s="181" t="str">
        <f t="shared" si="15"/>
        <v>G51101110000;0</v>
      </c>
    </row>
    <row r="375" spans="8:10" x14ac:dyDescent="0.25">
      <c r="H375" s="183" t="s">
        <v>870</v>
      </c>
      <c r="I375" s="184">
        <f>+'Cuadro de Resultado'!E84</f>
        <v>0</v>
      </c>
      <c r="J375" s="181" t="str">
        <f t="shared" si="15"/>
        <v>G51101120000;0</v>
      </c>
    </row>
    <row r="376" spans="8:10" x14ac:dyDescent="0.25">
      <c r="H376" s="183" t="s">
        <v>871</v>
      </c>
      <c r="I376" s="184">
        <f>+'Cuadro de Resultado'!E85</f>
        <v>0</v>
      </c>
      <c r="J376" s="181" t="str">
        <f t="shared" si="15"/>
        <v>G51101130000;0</v>
      </c>
    </row>
    <row r="377" spans="8:10" x14ac:dyDescent="0.25">
      <c r="H377" s="183" t="s">
        <v>872</v>
      </c>
      <c r="I377" s="184">
        <f>+'Cuadro de Resultado'!E86</f>
        <v>0</v>
      </c>
      <c r="J377" s="181" t="str">
        <f t="shared" si="15"/>
        <v>G51102000000;0</v>
      </c>
    </row>
    <row r="378" spans="8:10" x14ac:dyDescent="0.25">
      <c r="H378" s="183" t="s">
        <v>873</v>
      </c>
      <c r="I378" s="184">
        <f>+'Cuadro de Resultado'!E87</f>
        <v>0</v>
      </c>
      <c r="J378" s="181" t="str">
        <f t="shared" si="15"/>
        <v>G51102010000;0</v>
      </c>
    </row>
    <row r="379" spans="8:10" x14ac:dyDescent="0.25">
      <c r="H379" s="183" t="s">
        <v>874</v>
      </c>
      <c r="I379" s="184">
        <f>+'Cuadro de Resultado'!E88</f>
        <v>0</v>
      </c>
      <c r="J379" s="181" t="str">
        <f t="shared" si="15"/>
        <v>G51102020000;0</v>
      </c>
    </row>
    <row r="380" spans="8:10" x14ac:dyDescent="0.25">
      <c r="H380" s="183" t="s">
        <v>875</v>
      </c>
      <c r="I380" s="184">
        <f>+'Cuadro de Resultado'!E89</f>
        <v>0</v>
      </c>
      <c r="J380" s="181" t="str">
        <f t="shared" si="15"/>
        <v>G51102030000;0</v>
      </c>
    </row>
    <row r="381" spans="8:10" x14ac:dyDescent="0.25">
      <c r="H381" s="183" t="s">
        <v>876</v>
      </c>
      <c r="I381" s="184">
        <f>+'Cuadro de Resultado'!E90</f>
        <v>0</v>
      </c>
      <c r="J381" s="181" t="str">
        <f t="shared" si="15"/>
        <v>G51102040000;0</v>
      </c>
    </row>
    <row r="382" spans="8:10" x14ac:dyDescent="0.25">
      <c r="H382" s="183" t="s">
        <v>877</v>
      </c>
      <c r="I382" s="184">
        <f>+'Cuadro de Resultado'!E91</f>
        <v>0</v>
      </c>
      <c r="J382" s="181" t="str">
        <f t="shared" si="15"/>
        <v>G51102050000;0</v>
      </c>
    </row>
    <row r="383" spans="8:10" x14ac:dyDescent="0.25">
      <c r="H383" s="183" t="s">
        <v>878</v>
      </c>
      <c r="I383" s="184">
        <f>+'Cuadro de Resultado'!E92</f>
        <v>0</v>
      </c>
      <c r="J383" s="181" t="str">
        <f t="shared" si="15"/>
        <v>G51102060000;0</v>
      </c>
    </row>
    <row r="384" spans="8:10" x14ac:dyDescent="0.25">
      <c r="H384" s="183" t="s">
        <v>879</v>
      </c>
      <c r="I384" s="184">
        <f>+'Cuadro de Resultado'!E93</f>
        <v>0</v>
      </c>
      <c r="J384" s="181" t="str">
        <f t="shared" si="15"/>
        <v>G51102070000;0</v>
      </c>
    </row>
    <row r="385" spans="8:10" x14ac:dyDescent="0.25">
      <c r="H385" s="183" t="s">
        <v>880</v>
      </c>
      <c r="I385" s="184">
        <f>+'Cuadro de Resultado'!E94</f>
        <v>0</v>
      </c>
      <c r="J385" s="181" t="str">
        <f t="shared" si="15"/>
        <v>G51102080000;0</v>
      </c>
    </row>
    <row r="386" spans="8:10" x14ac:dyDescent="0.25">
      <c r="H386" s="183" t="s">
        <v>881</v>
      </c>
      <c r="I386" s="184">
        <f>+'Cuadro de Resultado'!E95</f>
        <v>0</v>
      </c>
      <c r="J386" s="181" t="str">
        <f t="shared" si="15"/>
        <v>G51102090000;0</v>
      </c>
    </row>
    <row r="387" spans="8:10" x14ac:dyDescent="0.25">
      <c r="H387" s="183" t="s">
        <v>882</v>
      </c>
      <c r="I387" s="184">
        <f>+'Cuadro de Resultado'!E96</f>
        <v>0</v>
      </c>
      <c r="J387" s="181" t="str">
        <f t="shared" si="15"/>
        <v>G51102100000;0</v>
      </c>
    </row>
    <row r="388" spans="8:10" x14ac:dyDescent="0.25">
      <c r="H388" s="183" t="s">
        <v>883</v>
      </c>
      <c r="I388" s="184">
        <f>+'Cuadro de Resultado'!E97</f>
        <v>0</v>
      </c>
      <c r="J388" s="181" t="str">
        <f t="shared" si="15"/>
        <v>G51102110000;0</v>
      </c>
    </row>
    <row r="389" spans="8:10" x14ac:dyDescent="0.25">
      <c r="H389" s="183" t="s">
        <v>884</v>
      </c>
      <c r="I389" s="184">
        <f>+'Cuadro de Resultado'!E98</f>
        <v>0</v>
      </c>
      <c r="J389" s="181" t="str">
        <f t="shared" si="15"/>
        <v>G51102120000;0</v>
      </c>
    </row>
    <row r="390" spans="8:10" x14ac:dyDescent="0.25">
      <c r="H390" s="183" t="s">
        <v>885</v>
      </c>
      <c r="I390" s="184">
        <f>+'Cuadro de Resultado'!E99</f>
        <v>0</v>
      </c>
      <c r="J390" s="181" t="str">
        <f t="shared" si="15"/>
        <v>G51102130000;0</v>
      </c>
    </row>
    <row r="391" spans="8:10" x14ac:dyDescent="0.25">
      <c r="H391" s="183" t="s">
        <v>886</v>
      </c>
      <c r="I391" s="184">
        <f>+'Cuadro de Resultado'!E100</f>
        <v>0</v>
      </c>
      <c r="J391" s="181" t="str">
        <f t="shared" si="15"/>
        <v>G51102140000;0</v>
      </c>
    </row>
    <row r="392" spans="8:10" x14ac:dyDescent="0.25">
      <c r="H392" s="183" t="s">
        <v>887</v>
      </c>
      <c r="I392" s="184">
        <f>+'Cuadro de Resultado'!E101</f>
        <v>0</v>
      </c>
      <c r="J392" s="181" t="str">
        <f t="shared" si="15"/>
        <v>G51102150000;0</v>
      </c>
    </row>
    <row r="393" spans="8:10" x14ac:dyDescent="0.25">
      <c r="H393" s="183" t="s">
        <v>888</v>
      </c>
      <c r="I393" s="184">
        <f>+'Cuadro de Resultado'!E102</f>
        <v>0</v>
      </c>
      <c r="J393" s="181" t="str">
        <f t="shared" si="15"/>
        <v>G51102160000;0</v>
      </c>
    </row>
    <row r="394" spans="8:10" x14ac:dyDescent="0.25">
      <c r="H394" s="183" t="s">
        <v>889</v>
      </c>
      <c r="I394" s="184">
        <f>+'Cuadro de Resultado'!E103</f>
        <v>0</v>
      </c>
      <c r="J394" s="181" t="str">
        <f t="shared" si="15"/>
        <v>G51102170000;0</v>
      </c>
    </row>
    <row r="395" spans="8:10" x14ac:dyDescent="0.25">
      <c r="H395" s="183" t="s">
        <v>890</v>
      </c>
      <c r="I395" s="184">
        <f>+'Cuadro de Resultado'!E104</f>
        <v>0</v>
      </c>
      <c r="J395" s="181" t="str">
        <f t="shared" si="15"/>
        <v>G51102180000;0</v>
      </c>
    </row>
    <row r="396" spans="8:10" x14ac:dyDescent="0.25">
      <c r="H396" s="183" t="s">
        <v>891</v>
      </c>
      <c r="I396" s="184">
        <f>+'Cuadro de Resultado'!E105</f>
        <v>0</v>
      </c>
      <c r="J396" s="181" t="str">
        <f t="shared" si="15"/>
        <v>G51102190000;0</v>
      </c>
    </row>
    <row r="397" spans="8:10" x14ac:dyDescent="0.25">
      <c r="H397" s="183" t="s">
        <v>892</v>
      </c>
      <c r="I397" s="184">
        <f>+'Cuadro de Resultado'!E106</f>
        <v>0</v>
      </c>
      <c r="J397" s="181" t="str">
        <f t="shared" si="15"/>
        <v>G51102200000;0</v>
      </c>
    </row>
    <row r="398" spans="8:10" x14ac:dyDescent="0.25">
      <c r="H398" s="183" t="s">
        <v>893</v>
      </c>
      <c r="I398" s="184">
        <f>+'Cuadro de Resultado'!E107</f>
        <v>0</v>
      </c>
      <c r="J398" s="181" t="str">
        <f t="shared" si="15"/>
        <v>G51102210000;0</v>
      </c>
    </row>
    <row r="399" spans="8:10" x14ac:dyDescent="0.25">
      <c r="H399" s="183" t="s">
        <v>894</v>
      </c>
      <c r="I399" s="184">
        <f>+'Cuadro de Resultado'!E108</f>
        <v>0</v>
      </c>
      <c r="J399" s="181" t="str">
        <f t="shared" si="15"/>
        <v>G51102220000;0</v>
      </c>
    </row>
    <row r="400" spans="8:10" x14ac:dyDescent="0.25">
      <c r="H400" s="183" t="s">
        <v>895</v>
      </c>
      <c r="I400" s="184">
        <f>+'Cuadro de Resultado'!E109</f>
        <v>0</v>
      </c>
      <c r="J400" s="181" t="str">
        <f t="shared" si="15"/>
        <v>G51102230000;0</v>
      </c>
    </row>
    <row r="401" spans="8:10" x14ac:dyDescent="0.25">
      <c r="H401" s="183" t="s">
        <v>896</v>
      </c>
      <c r="I401" s="184">
        <f>+'Cuadro de Resultado'!E110</f>
        <v>0</v>
      </c>
      <c r="J401" s="181" t="str">
        <f t="shared" si="15"/>
        <v>G51102240000;0</v>
      </c>
    </row>
    <row r="402" spans="8:10" x14ac:dyDescent="0.25">
      <c r="H402" s="183" t="s">
        <v>897</v>
      </c>
      <c r="I402" s="184">
        <f>+'Cuadro de Resultado'!E111</f>
        <v>0</v>
      </c>
      <c r="J402" s="181" t="str">
        <f t="shared" si="15"/>
        <v>G51102250000;0</v>
      </c>
    </row>
    <row r="403" spans="8:10" x14ac:dyDescent="0.25">
      <c r="H403" s="183" t="s">
        <v>898</v>
      </c>
      <c r="I403" s="184">
        <f>+'Cuadro de Resultado'!E112</f>
        <v>0</v>
      </c>
      <c r="J403" s="181" t="str">
        <f t="shared" si="15"/>
        <v>G51102260000;0</v>
      </c>
    </row>
    <row r="404" spans="8:10" x14ac:dyDescent="0.25">
      <c r="H404" s="183" t="s">
        <v>899</v>
      </c>
      <c r="I404" s="184">
        <f>+'Cuadro de Resultado'!E113</f>
        <v>0</v>
      </c>
      <c r="J404" s="181" t="str">
        <f t="shared" si="15"/>
        <v>G51102270000;0</v>
      </c>
    </row>
    <row r="405" spans="8:10" x14ac:dyDescent="0.25">
      <c r="H405" s="183" t="s">
        <v>900</v>
      </c>
      <c r="I405" s="184">
        <f>+'Cuadro de Resultado'!E114</f>
        <v>0</v>
      </c>
      <c r="J405" s="181" t="str">
        <f t="shared" si="15"/>
        <v>G51102280000;0</v>
      </c>
    </row>
    <row r="406" spans="8:10" x14ac:dyDescent="0.25">
      <c r="H406" s="183" t="s">
        <v>901</v>
      </c>
      <c r="I406" s="184">
        <f>+'Cuadro de Resultado'!E115</f>
        <v>0</v>
      </c>
      <c r="J406" s="181" t="str">
        <f t="shared" si="15"/>
        <v>G51102290000;0</v>
      </c>
    </row>
    <row r="407" spans="8:10" x14ac:dyDescent="0.25">
      <c r="H407" s="183" t="s">
        <v>902</v>
      </c>
      <c r="I407" s="184">
        <f>+'Cuadro de Resultado'!E116</f>
        <v>0</v>
      </c>
      <c r="J407" s="181" t="str">
        <f t="shared" si="15"/>
        <v>G51200000000;0</v>
      </c>
    </row>
    <row r="408" spans="8:10" x14ac:dyDescent="0.25">
      <c r="H408" s="183" t="s">
        <v>903</v>
      </c>
      <c r="I408" s="184">
        <f>+'Cuadro de Resultado'!E117</f>
        <v>0</v>
      </c>
      <c r="J408" s="181" t="str">
        <f t="shared" si="15"/>
        <v>G51201000000;0</v>
      </c>
    </row>
    <row r="409" spans="8:10" x14ac:dyDescent="0.25">
      <c r="H409" s="183" t="s">
        <v>904</v>
      </c>
      <c r="I409" s="184">
        <f>+'Cuadro de Resultado'!E118</f>
        <v>0</v>
      </c>
      <c r="J409" s="181" t="str">
        <f t="shared" si="15"/>
        <v>G51201010000;0</v>
      </c>
    </row>
    <row r="410" spans="8:10" x14ac:dyDescent="0.25">
      <c r="H410" s="183" t="s">
        <v>905</v>
      </c>
      <c r="I410" s="184">
        <f>+'Cuadro de Resultado'!E119</f>
        <v>0</v>
      </c>
      <c r="J410" s="181" t="str">
        <f t="shared" si="15"/>
        <v>G51201020000;0</v>
      </c>
    </row>
    <row r="411" spans="8:10" x14ac:dyDescent="0.25">
      <c r="H411" s="183" t="s">
        <v>906</v>
      </c>
      <c r="I411" s="184">
        <f>+'Cuadro de Resultado'!E120</f>
        <v>0</v>
      </c>
      <c r="J411" s="181" t="str">
        <f t="shared" si="15"/>
        <v>G51201030000;0</v>
      </c>
    </row>
    <row r="412" spans="8:10" x14ac:dyDescent="0.25">
      <c r="H412" s="183" t="s">
        <v>907</v>
      </c>
      <c r="I412" s="184">
        <f>+'Cuadro de Resultado'!E121</f>
        <v>0</v>
      </c>
      <c r="J412" s="181" t="str">
        <f t="shared" si="15"/>
        <v>G51201040000;0</v>
      </c>
    </row>
    <row r="413" spans="8:10" x14ac:dyDescent="0.25">
      <c r="H413" s="183" t="s">
        <v>908</v>
      </c>
      <c r="I413" s="184">
        <f>+'Cuadro de Resultado'!E122</f>
        <v>0</v>
      </c>
      <c r="J413" s="181" t="str">
        <f t="shared" si="15"/>
        <v>G51201050000;0</v>
      </c>
    </row>
    <row r="414" spans="8:10" x14ac:dyDescent="0.25">
      <c r="H414" s="183" t="s">
        <v>909</v>
      </c>
      <c r="I414" s="184">
        <f>+'Cuadro de Resultado'!E123</f>
        <v>0</v>
      </c>
      <c r="J414" s="181" t="str">
        <f t="shared" si="15"/>
        <v>G51201060000;0</v>
      </c>
    </row>
    <row r="415" spans="8:10" x14ac:dyDescent="0.25">
      <c r="H415" s="183" t="s">
        <v>910</v>
      </c>
      <c r="I415" s="184">
        <f>+'Cuadro de Resultado'!E124</f>
        <v>0</v>
      </c>
      <c r="J415" s="181" t="str">
        <f t="shared" si="15"/>
        <v>G51201070000;0</v>
      </c>
    </row>
    <row r="416" spans="8:10" x14ac:dyDescent="0.25">
      <c r="H416" s="183" t="s">
        <v>911</v>
      </c>
      <c r="I416" s="184">
        <f>+'Cuadro de Resultado'!E125</f>
        <v>0</v>
      </c>
      <c r="J416" s="181" t="str">
        <f t="shared" si="15"/>
        <v>G51201080000;0</v>
      </c>
    </row>
    <row r="417" spans="8:10" x14ac:dyDescent="0.25">
      <c r="H417" s="183" t="s">
        <v>912</v>
      </c>
      <c r="I417" s="184">
        <f>+'Cuadro de Resultado'!E126</f>
        <v>0</v>
      </c>
      <c r="J417" s="181" t="str">
        <f t="shared" si="15"/>
        <v>G51201090000;0</v>
      </c>
    </row>
    <row r="418" spans="8:10" x14ac:dyDescent="0.25">
      <c r="H418" s="183" t="s">
        <v>913</v>
      </c>
      <c r="I418" s="184">
        <f>+'Cuadro de Resultado'!E127</f>
        <v>0</v>
      </c>
      <c r="J418" s="181" t="str">
        <f t="shared" si="15"/>
        <v>G51201100000;0</v>
      </c>
    </row>
    <row r="419" spans="8:10" x14ac:dyDescent="0.25">
      <c r="H419" s="183" t="s">
        <v>914</v>
      </c>
      <c r="I419" s="184">
        <f>+'Cuadro de Resultado'!E128</f>
        <v>0</v>
      </c>
      <c r="J419" s="181" t="str">
        <f t="shared" si="15"/>
        <v>G51201110000;0</v>
      </c>
    </row>
    <row r="420" spans="8:10" x14ac:dyDescent="0.25">
      <c r="H420" s="183" t="s">
        <v>915</v>
      </c>
      <c r="I420" s="184">
        <f>+'Cuadro de Resultado'!E129</f>
        <v>0</v>
      </c>
      <c r="J420" s="181" t="str">
        <f t="shared" si="15"/>
        <v>G51201120000;0</v>
      </c>
    </row>
    <row r="421" spans="8:10" x14ac:dyDescent="0.25">
      <c r="H421" s="183" t="s">
        <v>916</v>
      </c>
      <c r="I421" s="184">
        <f>+'Cuadro de Resultado'!E130</f>
        <v>0</v>
      </c>
      <c r="J421" s="181" t="str">
        <f t="shared" si="15"/>
        <v>G51201130000;0</v>
      </c>
    </row>
    <row r="422" spans="8:10" x14ac:dyDescent="0.25">
      <c r="H422" s="183" t="s">
        <v>917</v>
      </c>
      <c r="I422" s="184">
        <f>+'Cuadro de Resultado'!E131</f>
        <v>0</v>
      </c>
      <c r="J422" s="181" t="str">
        <f t="shared" si="15"/>
        <v>G51202000000;0</v>
      </c>
    </row>
    <row r="423" spans="8:10" x14ac:dyDescent="0.25">
      <c r="H423" s="183" t="s">
        <v>918</v>
      </c>
      <c r="I423" s="184">
        <f>+'Cuadro de Resultado'!E132</f>
        <v>0</v>
      </c>
      <c r="J423" s="181" t="str">
        <f t="shared" si="15"/>
        <v>G51202010000;0</v>
      </c>
    </row>
    <row r="424" spans="8:10" x14ac:dyDescent="0.25">
      <c r="H424" s="183" t="s">
        <v>919</v>
      </c>
      <c r="I424" s="184">
        <f>+'Cuadro de Resultado'!E133</f>
        <v>0</v>
      </c>
      <c r="J424" s="181" t="str">
        <f t="shared" si="15"/>
        <v>G51202020000;0</v>
      </c>
    </row>
    <row r="425" spans="8:10" x14ac:dyDescent="0.25">
      <c r="H425" s="183" t="s">
        <v>920</v>
      </c>
      <c r="I425" s="184">
        <f>+'Cuadro de Resultado'!E134</f>
        <v>0</v>
      </c>
      <c r="J425" s="181" t="str">
        <f t="shared" si="15"/>
        <v>G51202030000;0</v>
      </c>
    </row>
    <row r="426" spans="8:10" x14ac:dyDescent="0.25">
      <c r="H426" s="183" t="s">
        <v>921</v>
      </c>
      <c r="I426" s="184">
        <f>+'Cuadro de Resultado'!E135</f>
        <v>0</v>
      </c>
      <c r="J426" s="181" t="str">
        <f t="shared" si="15"/>
        <v>G51202040000;0</v>
      </c>
    </row>
    <row r="427" spans="8:10" x14ac:dyDescent="0.25">
      <c r="H427" s="183" t="s">
        <v>922</v>
      </c>
      <c r="I427" s="184">
        <f>+'Cuadro de Resultado'!E136</f>
        <v>0</v>
      </c>
      <c r="J427" s="181" t="str">
        <f t="shared" si="15"/>
        <v>G51202050000;0</v>
      </c>
    </row>
    <row r="428" spans="8:10" x14ac:dyDescent="0.25">
      <c r="H428" s="183" t="s">
        <v>923</v>
      </c>
      <c r="I428" s="184">
        <f>+'Cuadro de Resultado'!E137</f>
        <v>0</v>
      </c>
      <c r="J428" s="181" t="str">
        <f t="shared" si="15"/>
        <v>G51202060000;0</v>
      </c>
    </row>
    <row r="429" spans="8:10" x14ac:dyDescent="0.25">
      <c r="H429" s="183" t="s">
        <v>924</v>
      </c>
      <c r="I429" s="184">
        <f>+'Cuadro de Resultado'!E138</f>
        <v>0</v>
      </c>
      <c r="J429" s="181" t="str">
        <f t="shared" si="15"/>
        <v>G51202070000;0</v>
      </c>
    </row>
    <row r="430" spans="8:10" x14ac:dyDescent="0.25">
      <c r="H430" s="183" t="s">
        <v>925</v>
      </c>
      <c r="I430" s="184">
        <f>+'Cuadro de Resultado'!E139</f>
        <v>0</v>
      </c>
      <c r="J430" s="181" t="str">
        <f t="shared" si="15"/>
        <v>G51202080000;0</v>
      </c>
    </row>
    <row r="431" spans="8:10" x14ac:dyDescent="0.25">
      <c r="H431" s="183" t="s">
        <v>926</v>
      </c>
      <c r="I431" s="184">
        <f>+'Cuadro de Resultado'!E140</f>
        <v>0</v>
      </c>
      <c r="J431" s="181" t="str">
        <f t="shared" si="15"/>
        <v>G51202090000;0</v>
      </c>
    </row>
    <row r="432" spans="8:10" x14ac:dyDescent="0.25">
      <c r="H432" s="183" t="s">
        <v>927</v>
      </c>
      <c r="I432" s="184">
        <f>+'Cuadro de Resultado'!E141</f>
        <v>0</v>
      </c>
      <c r="J432" s="181" t="str">
        <f t="shared" si="15"/>
        <v>G51202100000;0</v>
      </c>
    </row>
    <row r="433" spans="8:10" x14ac:dyDescent="0.25">
      <c r="H433" s="183" t="s">
        <v>928</v>
      </c>
      <c r="I433" s="184">
        <f>+'Cuadro de Resultado'!E142</f>
        <v>0</v>
      </c>
      <c r="J433" s="181" t="str">
        <f t="shared" ref="J433:J479" si="16">H433&amp;";"&amp;I433</f>
        <v>G51202110000;0</v>
      </c>
    </row>
    <row r="434" spans="8:10" x14ac:dyDescent="0.25">
      <c r="H434" s="183" t="s">
        <v>929</v>
      </c>
      <c r="I434" s="184">
        <f>+'Cuadro de Resultado'!E143</f>
        <v>0</v>
      </c>
      <c r="J434" s="181" t="str">
        <f t="shared" si="16"/>
        <v>G51202120000;0</v>
      </c>
    </row>
    <row r="435" spans="8:10" x14ac:dyDescent="0.25">
      <c r="H435" s="183" t="s">
        <v>930</v>
      </c>
      <c r="I435" s="184">
        <f>+'Cuadro de Resultado'!E144</f>
        <v>0</v>
      </c>
      <c r="J435" s="181" t="str">
        <f t="shared" si="16"/>
        <v>G51202130000;0</v>
      </c>
    </row>
    <row r="436" spans="8:10" x14ac:dyDescent="0.25">
      <c r="H436" s="183" t="s">
        <v>931</v>
      </c>
      <c r="I436" s="184">
        <f>+'Cuadro de Resultado'!E145</f>
        <v>0</v>
      </c>
      <c r="J436" s="181" t="str">
        <f t="shared" si="16"/>
        <v>G51202140000;0</v>
      </c>
    </row>
    <row r="437" spans="8:10" x14ac:dyDescent="0.25">
      <c r="H437" s="183" t="s">
        <v>932</v>
      </c>
      <c r="I437" s="184">
        <f>+'Cuadro de Resultado'!E146</f>
        <v>0</v>
      </c>
      <c r="J437" s="181" t="str">
        <f t="shared" si="16"/>
        <v>G51202150000;0</v>
      </c>
    </row>
    <row r="438" spans="8:10" x14ac:dyDescent="0.25">
      <c r="H438" s="183" t="s">
        <v>933</v>
      </c>
      <c r="I438" s="184">
        <f>+'Cuadro de Resultado'!E147</f>
        <v>0</v>
      </c>
      <c r="J438" s="181" t="str">
        <f t="shared" si="16"/>
        <v>G51202160000;0</v>
      </c>
    </row>
    <row r="439" spans="8:10" x14ac:dyDescent="0.25">
      <c r="H439" s="183" t="s">
        <v>934</v>
      </c>
      <c r="I439" s="184">
        <f>+'Cuadro de Resultado'!E148</f>
        <v>0</v>
      </c>
      <c r="J439" s="181" t="str">
        <f t="shared" si="16"/>
        <v>G51202170000;0</v>
      </c>
    </row>
    <row r="440" spans="8:10" x14ac:dyDescent="0.25">
      <c r="H440" s="183" t="s">
        <v>935</v>
      </c>
      <c r="I440" s="184">
        <f>+'Cuadro de Resultado'!E149</f>
        <v>0</v>
      </c>
      <c r="J440" s="181" t="str">
        <f t="shared" si="16"/>
        <v>G51202180000;0</v>
      </c>
    </row>
    <row r="441" spans="8:10" x14ac:dyDescent="0.25">
      <c r="H441" s="183" t="s">
        <v>936</v>
      </c>
      <c r="I441" s="184">
        <f>+'Cuadro de Resultado'!E150</f>
        <v>0</v>
      </c>
      <c r="J441" s="181" t="str">
        <f t="shared" si="16"/>
        <v>G51202190000;0</v>
      </c>
    </row>
    <row r="442" spans="8:10" x14ac:dyDescent="0.25">
      <c r="H442" s="183" t="s">
        <v>937</v>
      </c>
      <c r="I442" s="184">
        <f>+'Cuadro de Resultado'!E151</f>
        <v>0</v>
      </c>
      <c r="J442" s="181" t="str">
        <f t="shared" si="16"/>
        <v>G51202200000;0</v>
      </c>
    </row>
    <row r="443" spans="8:10" x14ac:dyDescent="0.25">
      <c r="H443" s="183" t="s">
        <v>938</v>
      </c>
      <c r="I443" s="184">
        <f>+'Cuadro de Resultado'!E152</f>
        <v>0</v>
      </c>
      <c r="J443" s="181" t="str">
        <f t="shared" si="16"/>
        <v>G51202210000;0</v>
      </c>
    </row>
    <row r="444" spans="8:10" x14ac:dyDescent="0.25">
      <c r="H444" s="183" t="s">
        <v>939</v>
      </c>
      <c r="I444" s="184">
        <f>+'Cuadro de Resultado'!E153</f>
        <v>0</v>
      </c>
      <c r="J444" s="181" t="str">
        <f t="shared" si="16"/>
        <v>G51202220000;0</v>
      </c>
    </row>
    <row r="445" spans="8:10" x14ac:dyDescent="0.25">
      <c r="H445" s="183" t="s">
        <v>940</v>
      </c>
      <c r="I445" s="184">
        <f>+'Cuadro de Resultado'!E154</f>
        <v>0</v>
      </c>
      <c r="J445" s="181" t="str">
        <f t="shared" si="16"/>
        <v>G51202230000;0</v>
      </c>
    </row>
    <row r="446" spans="8:10" x14ac:dyDescent="0.25">
      <c r="H446" s="183" t="s">
        <v>941</v>
      </c>
      <c r="I446" s="184">
        <f>+'Cuadro de Resultado'!E155</f>
        <v>0</v>
      </c>
      <c r="J446" s="181" t="str">
        <f t="shared" si="16"/>
        <v>G51202240000;0</v>
      </c>
    </row>
    <row r="447" spans="8:10" x14ac:dyDescent="0.25">
      <c r="H447" s="183" t="s">
        <v>942</v>
      </c>
      <c r="I447" s="184">
        <f>+'Cuadro de Resultado'!E156</f>
        <v>0</v>
      </c>
      <c r="J447" s="181" t="str">
        <f t="shared" si="16"/>
        <v>G51202250000;0</v>
      </c>
    </row>
    <row r="448" spans="8:10" x14ac:dyDescent="0.25">
      <c r="H448" s="183" t="s">
        <v>943</v>
      </c>
      <c r="I448" s="184">
        <f>+'Cuadro de Resultado'!E157</f>
        <v>0</v>
      </c>
      <c r="J448" s="181" t="str">
        <f t="shared" si="16"/>
        <v>G51202260000;0</v>
      </c>
    </row>
    <row r="449" spans="8:10" x14ac:dyDescent="0.25">
      <c r="H449" s="183" t="s">
        <v>944</v>
      </c>
      <c r="I449" s="184">
        <f>+'Cuadro de Resultado'!E158</f>
        <v>0</v>
      </c>
      <c r="J449" s="181" t="str">
        <f t="shared" si="16"/>
        <v>G51202270000;0</v>
      </c>
    </row>
    <row r="450" spans="8:10" x14ac:dyDescent="0.25">
      <c r="H450" s="183" t="s">
        <v>945</v>
      </c>
      <c r="I450" s="184">
        <f>+'Cuadro de Resultado'!E159</f>
        <v>0</v>
      </c>
      <c r="J450" s="181" t="str">
        <f t="shared" si="16"/>
        <v>G51202280000;0</v>
      </c>
    </row>
    <row r="451" spans="8:10" x14ac:dyDescent="0.25">
      <c r="H451" s="183" t="s">
        <v>946</v>
      </c>
      <c r="I451" s="184">
        <f>+'Cuadro de Resultado'!E160</f>
        <v>0</v>
      </c>
      <c r="J451" s="181" t="str">
        <f t="shared" si="16"/>
        <v>G51202290000;0</v>
      </c>
    </row>
    <row r="452" spans="8:10" x14ac:dyDescent="0.25">
      <c r="H452" s="183" t="s">
        <v>947</v>
      </c>
      <c r="I452" s="184">
        <f>+'Cuadro de Resultado'!E161</f>
        <v>0</v>
      </c>
      <c r="J452" s="181" t="str">
        <f t="shared" si="16"/>
        <v>G51202300000;0</v>
      </c>
    </row>
    <row r="453" spans="8:10" x14ac:dyDescent="0.25">
      <c r="H453" s="183" t="s">
        <v>948</v>
      </c>
      <c r="I453" s="184">
        <f>+'Cuadro de Resultado'!E162</f>
        <v>0</v>
      </c>
      <c r="J453" s="181" t="str">
        <f t="shared" si="16"/>
        <v>G51203000000;0</v>
      </c>
    </row>
    <row r="454" spans="8:10" x14ac:dyDescent="0.25">
      <c r="H454" s="183" t="s">
        <v>949</v>
      </c>
      <c r="I454" s="184">
        <f>+'Cuadro de Resultado'!E163</f>
        <v>0</v>
      </c>
      <c r="J454" s="181" t="str">
        <f t="shared" si="16"/>
        <v>G51203010000;0</v>
      </c>
    </row>
    <row r="455" spans="8:10" x14ac:dyDescent="0.25">
      <c r="H455" s="183" t="s">
        <v>950</v>
      </c>
      <c r="I455" s="184">
        <f>+'Cuadro de Resultado'!E164</f>
        <v>0</v>
      </c>
      <c r="J455" s="181" t="str">
        <f t="shared" si="16"/>
        <v>G51203020000;0</v>
      </c>
    </row>
    <row r="456" spans="8:10" x14ac:dyDescent="0.25">
      <c r="H456" s="183" t="s">
        <v>951</v>
      </c>
      <c r="I456" s="184">
        <f>+'Cuadro de Resultado'!E165</f>
        <v>0</v>
      </c>
      <c r="J456" s="181" t="str">
        <f t="shared" si="16"/>
        <v>G51203030000;0</v>
      </c>
    </row>
    <row r="457" spans="8:10" x14ac:dyDescent="0.25">
      <c r="H457" s="183" t="s">
        <v>952</v>
      </c>
      <c r="I457" s="184">
        <f>+'Cuadro de Resultado'!E166</f>
        <v>0</v>
      </c>
      <c r="J457" s="181" t="str">
        <f t="shared" si="16"/>
        <v>G51203040000;0</v>
      </c>
    </row>
    <row r="458" spans="8:10" x14ac:dyDescent="0.25">
      <c r="H458" s="183" t="s">
        <v>953</v>
      </c>
      <c r="I458" s="184">
        <f>+'Cuadro de Resultado'!E167</f>
        <v>0</v>
      </c>
      <c r="J458" s="181" t="str">
        <f t="shared" si="16"/>
        <v>G51203050000;0</v>
      </c>
    </row>
    <row r="459" spans="8:10" x14ac:dyDescent="0.25">
      <c r="H459" s="183" t="s">
        <v>954</v>
      </c>
      <c r="I459" s="184">
        <f>+'Cuadro de Resultado'!E168</f>
        <v>0</v>
      </c>
      <c r="J459" s="181" t="str">
        <f t="shared" si="16"/>
        <v>G51203060000;0</v>
      </c>
    </row>
    <row r="460" spans="8:10" x14ac:dyDescent="0.25">
      <c r="H460" s="183" t="s">
        <v>955</v>
      </c>
      <c r="I460" s="184">
        <f>+'Cuadro de Resultado'!E169</f>
        <v>0</v>
      </c>
      <c r="J460" s="181" t="str">
        <f t="shared" si="16"/>
        <v>G51203070000;0</v>
      </c>
    </row>
    <row r="461" spans="8:10" x14ac:dyDescent="0.25">
      <c r="H461" s="183" t="s">
        <v>956</v>
      </c>
      <c r="I461" s="184">
        <f>+'Cuadro de Resultado'!E170</f>
        <v>0</v>
      </c>
      <c r="J461" s="181" t="str">
        <f t="shared" si="16"/>
        <v>G51203080000;0</v>
      </c>
    </row>
    <row r="462" spans="8:10" x14ac:dyDescent="0.25">
      <c r="H462" s="183" t="s">
        <v>957</v>
      </c>
      <c r="I462" s="184">
        <f>+'Cuadro de Resultado'!E171</f>
        <v>0</v>
      </c>
      <c r="J462" s="181" t="str">
        <f t="shared" si="16"/>
        <v>G51300000000;0</v>
      </c>
    </row>
    <row r="463" spans="8:10" x14ac:dyDescent="0.25">
      <c r="H463" s="183" t="s">
        <v>958</v>
      </c>
      <c r="I463" s="184">
        <f>+'Cuadro de Resultado'!E172</f>
        <v>0</v>
      </c>
      <c r="J463" s="181" t="str">
        <f t="shared" si="16"/>
        <v>G51301000000;0</v>
      </c>
    </row>
    <row r="464" spans="8:10" x14ac:dyDescent="0.25">
      <c r="H464" s="183" t="s">
        <v>959</v>
      </c>
      <c r="I464" s="184">
        <f>+'Cuadro de Resultado'!E173</f>
        <v>0</v>
      </c>
      <c r="J464" s="181" t="str">
        <f t="shared" si="16"/>
        <v>G51301010000;0</v>
      </c>
    </row>
    <row r="465" spans="8:10" x14ac:dyDescent="0.25">
      <c r="H465" s="183" t="s">
        <v>960</v>
      </c>
      <c r="I465" s="184">
        <f>+'Cuadro de Resultado'!E174</f>
        <v>0</v>
      </c>
      <c r="J465" s="181" t="str">
        <f t="shared" si="16"/>
        <v>G51301020000;0</v>
      </c>
    </row>
    <row r="466" spans="8:10" x14ac:dyDescent="0.25">
      <c r="H466" s="183" t="s">
        <v>961</v>
      </c>
      <c r="I466" s="184">
        <f>+'Cuadro de Resultado'!E175</f>
        <v>0</v>
      </c>
      <c r="J466" s="181" t="str">
        <f t="shared" si="16"/>
        <v>G51301030000;0</v>
      </c>
    </row>
    <row r="467" spans="8:10" x14ac:dyDescent="0.25">
      <c r="H467" s="183" t="s">
        <v>962</v>
      </c>
      <c r="I467" s="184">
        <f>+'Cuadro de Resultado'!E176</f>
        <v>0</v>
      </c>
      <c r="J467" s="181" t="str">
        <f t="shared" si="16"/>
        <v>G51301040000;0</v>
      </c>
    </row>
    <row r="468" spans="8:10" x14ac:dyDescent="0.25">
      <c r="H468" s="183" t="s">
        <v>963</v>
      </c>
      <c r="I468" s="184">
        <f>+'Cuadro de Resultado'!E177</f>
        <v>0</v>
      </c>
      <c r="J468" s="181" t="str">
        <f t="shared" si="16"/>
        <v>G51301050000;0</v>
      </c>
    </row>
    <row r="469" spans="8:10" x14ac:dyDescent="0.25">
      <c r="H469" s="183" t="s">
        <v>964</v>
      </c>
      <c r="I469" s="184">
        <f>+'Cuadro de Resultado'!E178</f>
        <v>0</v>
      </c>
      <c r="J469" s="181" t="str">
        <f t="shared" si="16"/>
        <v>G51301060000;0</v>
      </c>
    </row>
    <row r="470" spans="8:10" x14ac:dyDescent="0.25">
      <c r="H470" s="183" t="s">
        <v>965</v>
      </c>
      <c r="I470" s="184">
        <f>+'Cuadro de Resultado'!E179</f>
        <v>0</v>
      </c>
      <c r="J470" s="181" t="str">
        <f t="shared" si="16"/>
        <v>G52000000000;0</v>
      </c>
    </row>
    <row r="471" spans="8:10" x14ac:dyDescent="0.25">
      <c r="H471" s="183" t="s">
        <v>966</v>
      </c>
      <c r="I471" s="184">
        <f>+'Cuadro de Resultado'!E180</f>
        <v>0</v>
      </c>
      <c r="J471" s="181" t="str">
        <f t="shared" si="16"/>
        <v>G52100000000;0</v>
      </c>
    </row>
    <row r="472" spans="8:10" x14ac:dyDescent="0.25">
      <c r="H472" s="183" t="s">
        <v>967</v>
      </c>
      <c r="I472" s="184">
        <f>+'Cuadro de Resultado'!E181</f>
        <v>0</v>
      </c>
      <c r="J472" s="181" t="str">
        <f t="shared" si="16"/>
        <v>G52101000000;0</v>
      </c>
    </row>
    <row r="473" spans="8:10" x14ac:dyDescent="0.25">
      <c r="H473" s="183" t="s">
        <v>968</v>
      </c>
      <c r="I473" s="184">
        <f>+'Cuadro de Resultado'!E182</f>
        <v>0</v>
      </c>
      <c r="J473" s="181" t="str">
        <f t="shared" si="16"/>
        <v>G52101010000;0</v>
      </c>
    </row>
    <row r="474" spans="8:10" x14ac:dyDescent="0.25">
      <c r="H474" s="183" t="s">
        <v>969</v>
      </c>
      <c r="I474" s="184">
        <f>+'Cuadro de Resultado'!E183</f>
        <v>0</v>
      </c>
      <c r="J474" s="181" t="str">
        <f t="shared" si="16"/>
        <v>G52101020000;0</v>
      </c>
    </row>
    <row r="475" spans="8:10" x14ac:dyDescent="0.25">
      <c r="H475" s="183" t="s">
        <v>970</v>
      </c>
      <c r="I475" s="184">
        <f>+'Cuadro de Resultado'!E184</f>
        <v>0</v>
      </c>
      <c r="J475" s="181" t="str">
        <f t="shared" si="16"/>
        <v>G52101030000;0</v>
      </c>
    </row>
    <row r="476" spans="8:10" x14ac:dyDescent="0.25">
      <c r="H476" s="183" t="s">
        <v>971</v>
      </c>
      <c r="I476" s="184">
        <f>+'Cuadro de Resultado'!E185</f>
        <v>0</v>
      </c>
      <c r="J476" s="181" t="str">
        <f t="shared" si="16"/>
        <v>G52101040000;0</v>
      </c>
    </row>
    <row r="477" spans="8:10" x14ac:dyDescent="0.25">
      <c r="H477" s="183" t="s">
        <v>972</v>
      </c>
      <c r="I477" s="184">
        <f>+'Cuadro de Resultado'!E186</f>
        <v>0</v>
      </c>
      <c r="J477" s="181" t="str">
        <f t="shared" si="16"/>
        <v>G52101050000;0</v>
      </c>
    </row>
    <row r="478" spans="8:10" x14ac:dyDescent="0.25">
      <c r="H478" s="183" t="s">
        <v>973</v>
      </c>
      <c r="I478" s="184">
        <f>+'Cuadro de Resultado'!E187</f>
        <v>0</v>
      </c>
      <c r="J478" s="181" t="str">
        <f t="shared" si="16"/>
        <v>G52101060000;0</v>
      </c>
    </row>
    <row r="479" spans="8:10" x14ac:dyDescent="0.25">
      <c r="H479" s="183" t="s">
        <v>974</v>
      </c>
      <c r="I479" s="184">
        <f>+'Cuadro de Resultado'!E188</f>
        <v>0</v>
      </c>
      <c r="J479" s="181" t="str">
        <f t="shared" si="16"/>
        <v>G52101070000;0</v>
      </c>
    </row>
    <row r="526" spans="9:9" x14ac:dyDescent="0.25">
      <c r="I526" s="185"/>
    </row>
    <row r="527" spans="9:9" x14ac:dyDescent="0.25">
      <c r="I527" s="185"/>
    </row>
    <row r="528" spans="9:9" x14ac:dyDescent="0.25">
      <c r="I528" s="185"/>
    </row>
    <row r="529" spans="9:9" x14ac:dyDescent="0.25">
      <c r="I529" s="185"/>
    </row>
    <row r="530" spans="9:9" x14ac:dyDescent="0.25">
      <c r="I530" s="185"/>
    </row>
    <row r="531" spans="9:9" x14ac:dyDescent="0.25">
      <c r="I531" s="185"/>
    </row>
    <row r="532" spans="9:9" x14ac:dyDescent="0.25">
      <c r="I532" s="185"/>
    </row>
    <row r="533" spans="9:9" x14ac:dyDescent="0.25">
      <c r="I533" s="185"/>
    </row>
    <row r="534" spans="9:9" x14ac:dyDescent="0.25">
      <c r="I534" s="185"/>
    </row>
    <row r="535" spans="9:9" x14ac:dyDescent="0.25">
      <c r="I535" s="185"/>
    </row>
    <row r="536" spans="9:9" x14ac:dyDescent="0.25">
      <c r="I536" s="185"/>
    </row>
    <row r="537" spans="9:9" x14ac:dyDescent="0.25">
      <c r="I537" s="185"/>
    </row>
    <row r="538" spans="9:9" x14ac:dyDescent="0.25">
      <c r="I538" s="185"/>
    </row>
    <row r="539" spans="9:9" x14ac:dyDescent="0.25">
      <c r="I539" s="185"/>
    </row>
    <row r="540" spans="9:9" x14ac:dyDescent="0.25">
      <c r="I540" s="185"/>
    </row>
    <row r="541" spans="9:9" x14ac:dyDescent="0.25">
      <c r="I541" s="185"/>
    </row>
    <row r="542" spans="9:9" x14ac:dyDescent="0.25">
      <c r="I542" s="185"/>
    </row>
    <row r="543" spans="9:9" x14ac:dyDescent="0.25">
      <c r="I543" s="185"/>
    </row>
    <row r="544" spans="9:9" x14ac:dyDescent="0.25">
      <c r="I544" s="185"/>
    </row>
    <row r="545" spans="9:9" x14ac:dyDescent="0.25">
      <c r="I545" s="185"/>
    </row>
    <row r="546" spans="9:9" x14ac:dyDescent="0.25">
      <c r="I546" s="185"/>
    </row>
    <row r="547" spans="9:9" x14ac:dyDescent="0.25">
      <c r="I547" s="185"/>
    </row>
    <row r="548" spans="9:9" x14ac:dyDescent="0.25">
      <c r="I548" s="185"/>
    </row>
    <row r="549" spans="9:9" x14ac:dyDescent="0.25">
      <c r="I549" s="185"/>
    </row>
    <row r="550" spans="9:9" x14ac:dyDescent="0.25">
      <c r="I550" s="185"/>
    </row>
    <row r="551" spans="9:9" x14ac:dyDescent="0.25">
      <c r="I551" s="185"/>
    </row>
    <row r="552" spans="9:9" x14ac:dyDescent="0.25">
      <c r="I552" s="185"/>
    </row>
    <row r="553" spans="9:9" x14ac:dyDescent="0.25">
      <c r="I553" s="185"/>
    </row>
    <row r="554" spans="9:9" x14ac:dyDescent="0.25">
      <c r="I554" s="185"/>
    </row>
    <row r="555" spans="9:9" x14ac:dyDescent="0.25">
      <c r="I555" s="185"/>
    </row>
    <row r="556" spans="9:9" x14ac:dyDescent="0.25">
      <c r="I556" s="185"/>
    </row>
    <row r="557" spans="9:9" x14ac:dyDescent="0.25">
      <c r="I557" s="185"/>
    </row>
    <row r="558" spans="9:9" x14ac:dyDescent="0.25">
      <c r="I558" s="185"/>
    </row>
    <row r="559" spans="9:9" x14ac:dyDescent="0.25">
      <c r="I559" s="185"/>
    </row>
    <row r="560" spans="9:9" x14ac:dyDescent="0.25">
      <c r="I560" s="185"/>
    </row>
    <row r="561" spans="9:9" x14ac:dyDescent="0.25">
      <c r="I561" s="185"/>
    </row>
    <row r="562" spans="9:9" x14ac:dyDescent="0.25">
      <c r="I562" s="185"/>
    </row>
    <row r="563" spans="9:9" x14ac:dyDescent="0.25">
      <c r="I563" s="185"/>
    </row>
    <row r="564" spans="9:9" x14ac:dyDescent="0.25">
      <c r="I564" s="185"/>
    </row>
    <row r="565" spans="9:9" x14ac:dyDescent="0.25">
      <c r="I565" s="185"/>
    </row>
    <row r="566" spans="9:9" x14ac:dyDescent="0.25">
      <c r="I566" s="185"/>
    </row>
    <row r="567" spans="9:9" x14ac:dyDescent="0.25">
      <c r="I567" s="185"/>
    </row>
    <row r="568" spans="9:9" x14ac:dyDescent="0.25">
      <c r="I568" s="185"/>
    </row>
    <row r="569" spans="9:9" x14ac:dyDescent="0.25">
      <c r="I569" s="185"/>
    </row>
    <row r="570" spans="9:9" x14ac:dyDescent="0.25">
      <c r="I570" s="185"/>
    </row>
    <row r="571" spans="9:9" x14ac:dyDescent="0.25">
      <c r="I571" s="185"/>
    </row>
    <row r="572" spans="9:9" x14ac:dyDescent="0.25">
      <c r="I572" s="185"/>
    </row>
    <row r="573" spans="9:9" x14ac:dyDescent="0.25">
      <c r="I573" s="185"/>
    </row>
    <row r="574" spans="9:9" x14ac:dyDescent="0.25">
      <c r="I574" s="185"/>
    </row>
    <row r="575" spans="9:9" x14ac:dyDescent="0.25">
      <c r="I575" s="185"/>
    </row>
    <row r="576" spans="9:9" x14ac:dyDescent="0.25">
      <c r="I576" s="185"/>
    </row>
    <row r="577" spans="9:9" x14ac:dyDescent="0.25">
      <c r="I577" s="185"/>
    </row>
    <row r="578" spans="9:9" x14ac:dyDescent="0.25">
      <c r="I578" s="185"/>
    </row>
    <row r="579" spans="9:9" x14ac:dyDescent="0.25">
      <c r="I579" s="185"/>
    </row>
    <row r="580" spans="9:9" x14ac:dyDescent="0.25">
      <c r="I580" s="185"/>
    </row>
    <row r="581" spans="9:9" x14ac:dyDescent="0.25">
      <c r="I581" s="185"/>
    </row>
    <row r="582" spans="9:9" x14ac:dyDescent="0.25">
      <c r="I582" s="185"/>
    </row>
    <row r="583" spans="9:9" x14ac:dyDescent="0.25">
      <c r="I583" s="185"/>
    </row>
    <row r="584" spans="9:9" x14ac:dyDescent="0.25">
      <c r="I584" s="185"/>
    </row>
    <row r="585" spans="9:9" x14ac:dyDescent="0.25">
      <c r="I585" s="185"/>
    </row>
    <row r="586" spans="9:9" x14ac:dyDescent="0.25">
      <c r="I586" s="185"/>
    </row>
    <row r="587" spans="9:9" x14ac:dyDescent="0.25">
      <c r="I587" s="185"/>
    </row>
    <row r="588" spans="9:9" x14ac:dyDescent="0.25">
      <c r="I588" s="185"/>
    </row>
    <row r="589" spans="9:9" x14ac:dyDescent="0.25">
      <c r="I589" s="185"/>
    </row>
    <row r="590" spans="9:9" x14ac:dyDescent="0.25">
      <c r="I590" s="185"/>
    </row>
    <row r="591" spans="9:9" x14ac:dyDescent="0.25">
      <c r="I591" s="185"/>
    </row>
    <row r="592" spans="9:9" x14ac:dyDescent="0.25">
      <c r="I592" s="185"/>
    </row>
    <row r="593" spans="9:9" x14ac:dyDescent="0.25">
      <c r="I593" s="185"/>
    </row>
    <row r="594" spans="9:9" x14ac:dyDescent="0.25">
      <c r="I594" s="185"/>
    </row>
    <row r="595" spans="9:9" x14ac:dyDescent="0.25">
      <c r="I595" s="185"/>
    </row>
    <row r="596" spans="9:9" x14ac:dyDescent="0.25">
      <c r="I596" s="185"/>
    </row>
    <row r="597" spans="9:9" x14ac:dyDescent="0.25">
      <c r="I597" s="185"/>
    </row>
    <row r="598" spans="9:9" x14ac:dyDescent="0.25">
      <c r="I598" s="185"/>
    </row>
    <row r="599" spans="9:9" x14ac:dyDescent="0.25">
      <c r="I599" s="185"/>
    </row>
    <row r="600" spans="9:9" x14ac:dyDescent="0.25">
      <c r="I600" s="185"/>
    </row>
    <row r="601" spans="9:9" x14ac:dyDescent="0.25">
      <c r="I601" s="185"/>
    </row>
    <row r="602" spans="9:9" x14ac:dyDescent="0.25">
      <c r="I602" s="185"/>
    </row>
    <row r="603" spans="9:9" x14ac:dyDescent="0.25">
      <c r="I603" s="185"/>
    </row>
    <row r="604" spans="9:9" x14ac:dyDescent="0.25">
      <c r="I604" s="185"/>
    </row>
    <row r="605" spans="9:9" x14ac:dyDescent="0.25">
      <c r="I605" s="185"/>
    </row>
    <row r="606" spans="9:9" x14ac:dyDescent="0.25">
      <c r="I606" s="185"/>
    </row>
    <row r="607" spans="9:9" x14ac:dyDescent="0.25">
      <c r="I607" s="185"/>
    </row>
    <row r="608" spans="9:9" x14ac:dyDescent="0.25">
      <c r="I608" s="185"/>
    </row>
    <row r="609" spans="9:9" x14ac:dyDescent="0.25">
      <c r="I609" s="185"/>
    </row>
    <row r="610" spans="9:9" x14ac:dyDescent="0.25">
      <c r="I610" s="185"/>
    </row>
    <row r="611" spans="9:9" x14ac:dyDescent="0.25">
      <c r="I611" s="185"/>
    </row>
    <row r="612" spans="9:9" x14ac:dyDescent="0.25">
      <c r="I612" s="185"/>
    </row>
    <row r="613" spans="9:9" x14ac:dyDescent="0.25">
      <c r="I613" s="185"/>
    </row>
    <row r="614" spans="9:9" x14ac:dyDescent="0.25">
      <c r="I614" s="185"/>
    </row>
    <row r="615" spans="9:9" x14ac:dyDescent="0.25">
      <c r="I615" s="185"/>
    </row>
    <row r="616" spans="9:9" x14ac:dyDescent="0.25">
      <c r="I616" s="185"/>
    </row>
    <row r="617" spans="9:9" x14ac:dyDescent="0.25">
      <c r="I617" s="185"/>
    </row>
    <row r="618" spans="9:9" x14ac:dyDescent="0.25">
      <c r="I618" s="185"/>
    </row>
    <row r="619" spans="9:9" x14ac:dyDescent="0.25">
      <c r="I619" s="185"/>
    </row>
    <row r="620" spans="9:9" x14ac:dyDescent="0.25">
      <c r="I620" s="185"/>
    </row>
    <row r="621" spans="9:9" x14ac:dyDescent="0.25">
      <c r="I621" s="185"/>
    </row>
    <row r="622" spans="9:9" x14ac:dyDescent="0.25">
      <c r="I622" s="185"/>
    </row>
    <row r="623" spans="9:9" x14ac:dyDescent="0.25">
      <c r="I623" s="185"/>
    </row>
    <row r="624" spans="9:9" x14ac:dyDescent="0.25">
      <c r="I624" s="185"/>
    </row>
    <row r="625" spans="9:9" x14ac:dyDescent="0.25">
      <c r="I625" s="185"/>
    </row>
    <row r="626" spans="9:9" x14ac:dyDescent="0.25">
      <c r="I626" s="185"/>
    </row>
    <row r="627" spans="9:9" x14ac:dyDescent="0.25">
      <c r="I627" s="185"/>
    </row>
    <row r="628" spans="9:9" x14ac:dyDescent="0.25">
      <c r="I628" s="185"/>
    </row>
    <row r="629" spans="9:9" x14ac:dyDescent="0.25">
      <c r="I629" s="185"/>
    </row>
    <row r="630" spans="9:9" x14ac:dyDescent="0.25">
      <c r="I630" s="185"/>
    </row>
    <row r="631" spans="9:9" x14ac:dyDescent="0.25">
      <c r="I631" s="185"/>
    </row>
    <row r="632" spans="9:9" x14ac:dyDescent="0.25">
      <c r="I632" s="185"/>
    </row>
    <row r="633" spans="9:9" x14ac:dyDescent="0.25">
      <c r="I633" s="185"/>
    </row>
    <row r="634" spans="9:9" x14ac:dyDescent="0.25">
      <c r="I634" s="185"/>
    </row>
    <row r="635" spans="9:9" x14ac:dyDescent="0.25">
      <c r="I635" s="185"/>
    </row>
    <row r="637" spans="9:9" x14ac:dyDescent="0.25">
      <c r="I637" s="185"/>
    </row>
    <row r="638" spans="9:9" x14ac:dyDescent="0.25">
      <c r="I638" s="185"/>
    </row>
    <row r="639" spans="9:9" x14ac:dyDescent="0.25">
      <c r="I639" s="185"/>
    </row>
    <row r="640" spans="9:9" x14ac:dyDescent="0.25">
      <c r="I640" s="185"/>
    </row>
    <row r="641" spans="9:9" x14ac:dyDescent="0.25">
      <c r="I641" s="185"/>
    </row>
    <row r="642" spans="9:9" x14ac:dyDescent="0.25">
      <c r="I642" s="185"/>
    </row>
    <row r="643" spans="9:9" x14ac:dyDescent="0.25">
      <c r="I643" s="185"/>
    </row>
    <row r="644" spans="9:9" x14ac:dyDescent="0.25">
      <c r="I644" s="185"/>
    </row>
    <row r="645" spans="9:9" x14ac:dyDescent="0.25">
      <c r="I645" s="185"/>
    </row>
    <row r="646" spans="9:9" x14ac:dyDescent="0.25">
      <c r="I646" s="185"/>
    </row>
    <row r="647" spans="9:9" x14ac:dyDescent="0.25">
      <c r="I647" s="185"/>
    </row>
    <row r="648" spans="9:9" x14ac:dyDescent="0.25">
      <c r="I648" s="185"/>
    </row>
    <row r="649" spans="9:9" x14ac:dyDescent="0.25">
      <c r="I649" s="185"/>
    </row>
    <row r="650" spans="9:9" x14ac:dyDescent="0.25">
      <c r="I650" s="185"/>
    </row>
    <row r="651" spans="9:9" x14ac:dyDescent="0.25">
      <c r="I651" s="185"/>
    </row>
    <row r="652" spans="9:9" x14ac:dyDescent="0.25">
      <c r="I652" s="185"/>
    </row>
    <row r="653" spans="9:9" x14ac:dyDescent="0.25">
      <c r="I653" s="185"/>
    </row>
    <row r="654" spans="9:9" x14ac:dyDescent="0.25">
      <c r="I654" s="185"/>
    </row>
    <row r="655" spans="9:9" x14ac:dyDescent="0.25">
      <c r="I655" s="185"/>
    </row>
    <row r="656" spans="9:9" x14ac:dyDescent="0.25">
      <c r="I656" s="185"/>
    </row>
    <row r="657" spans="9:9" x14ac:dyDescent="0.25">
      <c r="I657" s="185"/>
    </row>
    <row r="658" spans="9:9" x14ac:dyDescent="0.25">
      <c r="I658" s="185"/>
    </row>
    <row r="659" spans="9:9" x14ac:dyDescent="0.25">
      <c r="I659" s="185"/>
    </row>
    <row r="660" spans="9:9" x14ac:dyDescent="0.25">
      <c r="I660" s="185"/>
    </row>
    <row r="661" spans="9:9" x14ac:dyDescent="0.25">
      <c r="I661" s="185"/>
    </row>
    <row r="662" spans="9:9" x14ac:dyDescent="0.25">
      <c r="I662" s="185"/>
    </row>
    <row r="663" spans="9:9" x14ac:dyDescent="0.25">
      <c r="I663" s="185"/>
    </row>
    <row r="664" spans="9:9" x14ac:dyDescent="0.25">
      <c r="I664" s="185"/>
    </row>
    <row r="665" spans="9:9" x14ac:dyDescent="0.25">
      <c r="I665" s="185"/>
    </row>
    <row r="666" spans="9:9" x14ac:dyDescent="0.25">
      <c r="I666" s="185"/>
    </row>
    <row r="667" spans="9:9" x14ac:dyDescent="0.25">
      <c r="I667" s="185"/>
    </row>
    <row r="668" spans="9:9" x14ac:dyDescent="0.25">
      <c r="I668" s="185"/>
    </row>
    <row r="669" spans="9:9" x14ac:dyDescent="0.25">
      <c r="I669" s="185"/>
    </row>
    <row r="670" spans="9:9" x14ac:dyDescent="0.25">
      <c r="I670" s="185"/>
    </row>
    <row r="671" spans="9:9" x14ac:dyDescent="0.25">
      <c r="I671" s="185"/>
    </row>
    <row r="672" spans="9:9" x14ac:dyDescent="0.25">
      <c r="I672" s="185"/>
    </row>
    <row r="673" spans="9:9" x14ac:dyDescent="0.25">
      <c r="I673" s="185"/>
    </row>
    <row r="674" spans="9:9" x14ac:dyDescent="0.25">
      <c r="I674" s="185"/>
    </row>
    <row r="675" spans="9:9" x14ac:dyDescent="0.25">
      <c r="I675" s="185"/>
    </row>
    <row r="676" spans="9:9" x14ac:dyDescent="0.25">
      <c r="I676" s="185"/>
    </row>
    <row r="677" spans="9:9" x14ac:dyDescent="0.25">
      <c r="I677" s="185"/>
    </row>
    <row r="678" spans="9:9" x14ac:dyDescent="0.25">
      <c r="I678" s="185"/>
    </row>
    <row r="679" spans="9:9" x14ac:dyDescent="0.25">
      <c r="I679" s="185"/>
    </row>
    <row r="680" spans="9:9" x14ac:dyDescent="0.25">
      <c r="I680" s="185"/>
    </row>
    <row r="681" spans="9:9" x14ac:dyDescent="0.25">
      <c r="I681" s="185"/>
    </row>
    <row r="682" spans="9:9" x14ac:dyDescent="0.25">
      <c r="I682" s="185"/>
    </row>
    <row r="683" spans="9:9" x14ac:dyDescent="0.25">
      <c r="I683" s="185"/>
    </row>
    <row r="684" spans="9:9" x14ac:dyDescent="0.25">
      <c r="I684" s="185"/>
    </row>
    <row r="685" spans="9:9" x14ac:dyDescent="0.25">
      <c r="I685" s="185"/>
    </row>
    <row r="686" spans="9:9" x14ac:dyDescent="0.25">
      <c r="I686" s="185"/>
    </row>
    <row r="687" spans="9:9" x14ac:dyDescent="0.25">
      <c r="I687" s="185"/>
    </row>
    <row r="688" spans="9:9" x14ac:dyDescent="0.25">
      <c r="I688" s="185"/>
    </row>
    <row r="689" spans="9:9" x14ac:dyDescent="0.25">
      <c r="I689" s="185"/>
    </row>
    <row r="690" spans="9:9" x14ac:dyDescent="0.25">
      <c r="I690" s="185"/>
    </row>
    <row r="691" spans="9:9" x14ac:dyDescent="0.25">
      <c r="I691" s="185"/>
    </row>
    <row r="692" spans="9:9" x14ac:dyDescent="0.25">
      <c r="I692" s="185"/>
    </row>
    <row r="693" spans="9:9" x14ac:dyDescent="0.25">
      <c r="I693" s="185"/>
    </row>
    <row r="694" spans="9:9" x14ac:dyDescent="0.25">
      <c r="I694" s="185"/>
    </row>
    <row r="695" spans="9:9" x14ac:dyDescent="0.25">
      <c r="I695" s="185"/>
    </row>
    <row r="696" spans="9:9" x14ac:dyDescent="0.25">
      <c r="I696" s="185"/>
    </row>
    <row r="697" spans="9:9" x14ac:dyDescent="0.25">
      <c r="I697" s="185"/>
    </row>
    <row r="698" spans="9:9" x14ac:dyDescent="0.25">
      <c r="I698" s="185"/>
    </row>
    <row r="699" spans="9:9" x14ac:dyDescent="0.25">
      <c r="I699" s="185"/>
    </row>
    <row r="700" spans="9:9" x14ac:dyDescent="0.25">
      <c r="I700" s="185"/>
    </row>
    <row r="701" spans="9:9" x14ac:dyDescent="0.25">
      <c r="I701" s="185"/>
    </row>
    <row r="702" spans="9:9" x14ac:dyDescent="0.25">
      <c r="I702" s="185"/>
    </row>
    <row r="703" spans="9:9" x14ac:dyDescent="0.25">
      <c r="I703" s="185"/>
    </row>
    <row r="704" spans="9:9" x14ac:dyDescent="0.25">
      <c r="I704" s="185"/>
    </row>
    <row r="705" spans="9:9" x14ac:dyDescent="0.25">
      <c r="I705" s="185"/>
    </row>
    <row r="706" spans="9:9" x14ac:dyDescent="0.25">
      <c r="I706" s="185"/>
    </row>
    <row r="707" spans="9:9" x14ac:dyDescent="0.25">
      <c r="I707" s="185"/>
    </row>
    <row r="708" spans="9:9" x14ac:dyDescent="0.25">
      <c r="I708" s="185"/>
    </row>
    <row r="709" spans="9:9" x14ac:dyDescent="0.25">
      <c r="I709" s="185"/>
    </row>
    <row r="710" spans="9:9" x14ac:dyDescent="0.25">
      <c r="I710" s="185"/>
    </row>
    <row r="711" spans="9:9" x14ac:dyDescent="0.25">
      <c r="I711" s="185"/>
    </row>
    <row r="712" spans="9:9" x14ac:dyDescent="0.25">
      <c r="I712" s="185"/>
    </row>
    <row r="713" spans="9:9" x14ac:dyDescent="0.25">
      <c r="I713" s="185"/>
    </row>
    <row r="714" spans="9:9" x14ac:dyDescent="0.25">
      <c r="I714" s="185"/>
    </row>
    <row r="715" spans="9:9" x14ac:dyDescent="0.25">
      <c r="I715" s="185"/>
    </row>
    <row r="716" spans="9:9" x14ac:dyDescent="0.25">
      <c r="I716" s="185"/>
    </row>
    <row r="717" spans="9:9" x14ac:dyDescent="0.25">
      <c r="I717" s="185"/>
    </row>
    <row r="718" spans="9:9" x14ac:dyDescent="0.25">
      <c r="I718" s="185"/>
    </row>
    <row r="719" spans="9:9" x14ac:dyDescent="0.25">
      <c r="I719" s="185"/>
    </row>
    <row r="720" spans="9:9" x14ac:dyDescent="0.25">
      <c r="I720" s="185"/>
    </row>
    <row r="721" spans="9:9" x14ac:dyDescent="0.25">
      <c r="I721" s="185"/>
    </row>
    <row r="722" spans="9:9" x14ac:dyDescent="0.25">
      <c r="I722" s="185"/>
    </row>
    <row r="723" spans="9:9" x14ac:dyDescent="0.25">
      <c r="I723" s="185"/>
    </row>
    <row r="724" spans="9:9" x14ac:dyDescent="0.25">
      <c r="I724" s="185"/>
    </row>
    <row r="725" spans="9:9" x14ac:dyDescent="0.25">
      <c r="I725" s="185"/>
    </row>
    <row r="726" spans="9:9" x14ac:dyDescent="0.25">
      <c r="I726" s="185"/>
    </row>
    <row r="727" spans="9:9" x14ac:dyDescent="0.25">
      <c r="I727" s="185"/>
    </row>
    <row r="728" spans="9:9" x14ac:dyDescent="0.25">
      <c r="I728" s="185"/>
    </row>
    <row r="729" spans="9:9" x14ac:dyDescent="0.25">
      <c r="I729" s="185"/>
    </row>
    <row r="730" spans="9:9" x14ac:dyDescent="0.25">
      <c r="I730" s="185"/>
    </row>
    <row r="731" spans="9:9" x14ac:dyDescent="0.25">
      <c r="I731" s="185"/>
    </row>
    <row r="732" spans="9:9" x14ac:dyDescent="0.25">
      <c r="I732" s="185"/>
    </row>
    <row r="733" spans="9:9" x14ac:dyDescent="0.25">
      <c r="I733" s="185"/>
    </row>
    <row r="734" spans="9:9" x14ac:dyDescent="0.25">
      <c r="I734" s="185"/>
    </row>
    <row r="735" spans="9:9" x14ac:dyDescent="0.25">
      <c r="I735" s="185"/>
    </row>
    <row r="736" spans="9:9" x14ac:dyDescent="0.25">
      <c r="I736" s="185"/>
    </row>
    <row r="737" spans="9:9" x14ac:dyDescent="0.25">
      <c r="I737" s="185"/>
    </row>
    <row r="738" spans="9:9" x14ac:dyDescent="0.25">
      <c r="I738" s="185"/>
    </row>
    <row r="739" spans="9:9" x14ac:dyDescent="0.25">
      <c r="I739" s="185"/>
    </row>
    <row r="740" spans="9:9" x14ac:dyDescent="0.25">
      <c r="I740" s="185"/>
    </row>
    <row r="741" spans="9:9" x14ac:dyDescent="0.25">
      <c r="I741" s="185"/>
    </row>
    <row r="742" spans="9:9" x14ac:dyDescent="0.25">
      <c r="I742" s="185"/>
    </row>
    <row r="743" spans="9:9" x14ac:dyDescent="0.25">
      <c r="I743" s="185"/>
    </row>
    <row r="744" spans="9:9" x14ac:dyDescent="0.25">
      <c r="I744" s="185"/>
    </row>
    <row r="745" spans="9:9" x14ac:dyDescent="0.25">
      <c r="I745" s="185"/>
    </row>
    <row r="746" spans="9:9" x14ac:dyDescent="0.25">
      <c r="I746" s="185"/>
    </row>
    <row r="747" spans="9:9" x14ac:dyDescent="0.25">
      <c r="I747" s="185"/>
    </row>
    <row r="748" spans="9:9" x14ac:dyDescent="0.25">
      <c r="I748" s="185"/>
    </row>
    <row r="749" spans="9:9" x14ac:dyDescent="0.25">
      <c r="I749" s="185"/>
    </row>
    <row r="750" spans="9:9" x14ac:dyDescent="0.25">
      <c r="I750" s="185"/>
    </row>
    <row r="751" spans="9:9" x14ac:dyDescent="0.25">
      <c r="I751" s="185"/>
    </row>
    <row r="752" spans="9:9" x14ac:dyDescent="0.25">
      <c r="I752" s="185"/>
    </row>
    <row r="753" spans="9:9" x14ac:dyDescent="0.25">
      <c r="I753" s="185"/>
    </row>
    <row r="754" spans="9:9" x14ac:dyDescent="0.25">
      <c r="I754" s="185"/>
    </row>
    <row r="755" spans="9:9" x14ac:dyDescent="0.25">
      <c r="I755" s="185"/>
    </row>
    <row r="756" spans="9:9" x14ac:dyDescent="0.25">
      <c r="I756" s="185"/>
    </row>
    <row r="757" spans="9:9" x14ac:dyDescent="0.25">
      <c r="I757" s="185"/>
    </row>
    <row r="758" spans="9:9" x14ac:dyDescent="0.25">
      <c r="I758" s="185"/>
    </row>
    <row r="759" spans="9:9" x14ac:dyDescent="0.25">
      <c r="I759" s="185"/>
    </row>
    <row r="760" spans="9:9" x14ac:dyDescent="0.25">
      <c r="I760" s="185"/>
    </row>
    <row r="761" spans="9:9" x14ac:dyDescent="0.25">
      <c r="I761" s="185"/>
    </row>
    <row r="762" spans="9:9" x14ac:dyDescent="0.25">
      <c r="I762" s="185"/>
    </row>
    <row r="763" spans="9:9" x14ac:dyDescent="0.25">
      <c r="I763" s="185"/>
    </row>
    <row r="764" spans="9:9" x14ac:dyDescent="0.25">
      <c r="I764" s="185"/>
    </row>
    <row r="765" spans="9:9" x14ac:dyDescent="0.25">
      <c r="I765" s="185"/>
    </row>
    <row r="766" spans="9:9" x14ac:dyDescent="0.25">
      <c r="I766" s="185"/>
    </row>
    <row r="767" spans="9:9" x14ac:dyDescent="0.25">
      <c r="I767" s="185"/>
    </row>
    <row r="768" spans="9:9" x14ac:dyDescent="0.25">
      <c r="I768" s="185"/>
    </row>
    <row r="769" spans="9:9" x14ac:dyDescent="0.25">
      <c r="I769" s="185"/>
    </row>
    <row r="770" spans="9:9" x14ac:dyDescent="0.25">
      <c r="I770" s="185"/>
    </row>
    <row r="771" spans="9:9" x14ac:dyDescent="0.25">
      <c r="I771" s="185"/>
    </row>
    <row r="772" spans="9:9" x14ac:dyDescent="0.25">
      <c r="I772" s="185"/>
    </row>
    <row r="773" spans="9:9" x14ac:dyDescent="0.25">
      <c r="I773" s="185"/>
    </row>
    <row r="774" spans="9:9" x14ac:dyDescent="0.25">
      <c r="I774" s="185"/>
    </row>
    <row r="775" spans="9:9" x14ac:dyDescent="0.25">
      <c r="I775" s="185"/>
    </row>
    <row r="776" spans="9:9" x14ac:dyDescent="0.25">
      <c r="I776" s="185"/>
    </row>
    <row r="777" spans="9:9" x14ac:dyDescent="0.25">
      <c r="I777" s="185"/>
    </row>
    <row r="778" spans="9:9" x14ac:dyDescent="0.25">
      <c r="I778" s="185"/>
    </row>
    <row r="779" spans="9:9" x14ac:dyDescent="0.25">
      <c r="I779" s="185"/>
    </row>
    <row r="780" spans="9:9" x14ac:dyDescent="0.25">
      <c r="I780" s="185"/>
    </row>
    <row r="781" spans="9:9" x14ac:dyDescent="0.25">
      <c r="I781" s="185"/>
    </row>
    <row r="782" spans="9:9" x14ac:dyDescent="0.25">
      <c r="I782" s="185"/>
    </row>
    <row r="783" spans="9:9" x14ac:dyDescent="0.25">
      <c r="I783" s="185"/>
    </row>
    <row r="784" spans="9:9" x14ac:dyDescent="0.25">
      <c r="I784" s="185"/>
    </row>
    <row r="785" spans="9:9" x14ac:dyDescent="0.25">
      <c r="I785" s="185"/>
    </row>
    <row r="786" spans="9:9" x14ac:dyDescent="0.25">
      <c r="I786" s="185"/>
    </row>
    <row r="787" spans="9:9" x14ac:dyDescent="0.25">
      <c r="I787" s="185"/>
    </row>
    <row r="788" spans="9:9" x14ac:dyDescent="0.25">
      <c r="I788" s="185"/>
    </row>
    <row r="789" spans="9:9" x14ac:dyDescent="0.25">
      <c r="I789" s="185"/>
    </row>
    <row r="790" spans="9:9" x14ac:dyDescent="0.25">
      <c r="I790" s="185"/>
    </row>
    <row r="791" spans="9:9" x14ac:dyDescent="0.25">
      <c r="I791" s="185"/>
    </row>
    <row r="792" spans="9:9" x14ac:dyDescent="0.25">
      <c r="I792" s="185"/>
    </row>
    <row r="793" spans="9:9" x14ac:dyDescent="0.25">
      <c r="I793" s="185"/>
    </row>
    <row r="794" spans="9:9" x14ac:dyDescent="0.25">
      <c r="I794" s="185"/>
    </row>
    <row r="795" spans="9:9" x14ac:dyDescent="0.25">
      <c r="I795" s="185"/>
    </row>
    <row r="796" spans="9:9" x14ac:dyDescent="0.25">
      <c r="I796" s="185"/>
    </row>
    <row r="797" spans="9:9" x14ac:dyDescent="0.25">
      <c r="I797" s="185"/>
    </row>
    <row r="798" spans="9:9" x14ac:dyDescent="0.25">
      <c r="I798" s="185"/>
    </row>
    <row r="799" spans="9:9" x14ac:dyDescent="0.25">
      <c r="I799" s="185"/>
    </row>
    <row r="800" spans="9:9" x14ac:dyDescent="0.25">
      <c r="I800" s="185"/>
    </row>
    <row r="801" spans="9:9" x14ac:dyDescent="0.25">
      <c r="I801" s="185"/>
    </row>
    <row r="802" spans="9:9" x14ac:dyDescent="0.25">
      <c r="I802" s="185"/>
    </row>
    <row r="803" spans="9:9" x14ac:dyDescent="0.25">
      <c r="I803" s="185"/>
    </row>
    <row r="804" spans="9:9" x14ac:dyDescent="0.25">
      <c r="I804" s="185"/>
    </row>
    <row r="805" spans="9:9" x14ac:dyDescent="0.25">
      <c r="I805" s="185"/>
    </row>
    <row r="806" spans="9:9" x14ac:dyDescent="0.25">
      <c r="I806" s="185"/>
    </row>
    <row r="807" spans="9:9" x14ac:dyDescent="0.25">
      <c r="I807" s="185"/>
    </row>
    <row r="808" spans="9:9" x14ac:dyDescent="0.25">
      <c r="I808" s="185"/>
    </row>
    <row r="809" spans="9:9" x14ac:dyDescent="0.25">
      <c r="I809" s="185"/>
    </row>
    <row r="810" spans="9:9" x14ac:dyDescent="0.25">
      <c r="I810" s="185"/>
    </row>
    <row r="811" spans="9:9" x14ac:dyDescent="0.25">
      <c r="I811" s="185"/>
    </row>
    <row r="812" spans="9:9" x14ac:dyDescent="0.25">
      <c r="I812" s="185"/>
    </row>
    <row r="813" spans="9:9" x14ac:dyDescent="0.25">
      <c r="I813" s="185"/>
    </row>
    <row r="814" spans="9:9" x14ac:dyDescent="0.25">
      <c r="I814" s="185"/>
    </row>
    <row r="815" spans="9:9" x14ac:dyDescent="0.25">
      <c r="I815" s="185"/>
    </row>
    <row r="816" spans="9:9" x14ac:dyDescent="0.25">
      <c r="I816" s="185"/>
    </row>
    <row r="817" spans="9:9" x14ac:dyDescent="0.25">
      <c r="I817" s="185"/>
    </row>
    <row r="818" spans="9:9" x14ac:dyDescent="0.25">
      <c r="I818" s="185"/>
    </row>
    <row r="819" spans="9:9" x14ac:dyDescent="0.25">
      <c r="I819" s="185"/>
    </row>
    <row r="820" spans="9:9" x14ac:dyDescent="0.25">
      <c r="I820" s="185"/>
    </row>
    <row r="821" spans="9:9" x14ac:dyDescent="0.25">
      <c r="I821" s="185"/>
    </row>
    <row r="822" spans="9:9" x14ac:dyDescent="0.25">
      <c r="I822" s="185"/>
    </row>
    <row r="823" spans="9:9" x14ac:dyDescent="0.25">
      <c r="I823" s="185"/>
    </row>
    <row r="824" spans="9:9" x14ac:dyDescent="0.25">
      <c r="I824" s="185"/>
    </row>
    <row r="825" spans="9:9" x14ac:dyDescent="0.25">
      <c r="I825" s="185"/>
    </row>
    <row r="826" spans="9:9" x14ac:dyDescent="0.25">
      <c r="I826" s="185"/>
    </row>
    <row r="827" spans="9:9" x14ac:dyDescent="0.25">
      <c r="I827" s="185"/>
    </row>
    <row r="828" spans="9:9" x14ac:dyDescent="0.25">
      <c r="I828" s="185"/>
    </row>
    <row r="829" spans="9:9" x14ac:dyDescent="0.25">
      <c r="I829" s="185"/>
    </row>
    <row r="830" spans="9:9" x14ac:dyDescent="0.25">
      <c r="I830" s="185"/>
    </row>
    <row r="831" spans="9:9" x14ac:dyDescent="0.25">
      <c r="I831" s="185"/>
    </row>
    <row r="832" spans="9:9" x14ac:dyDescent="0.25">
      <c r="I832" s="185"/>
    </row>
    <row r="833" spans="9:9" x14ac:dyDescent="0.25">
      <c r="I833" s="185"/>
    </row>
    <row r="834" spans="9:9" x14ac:dyDescent="0.25">
      <c r="I834" s="185"/>
    </row>
    <row r="835" spans="9:9" x14ac:dyDescent="0.25">
      <c r="I835" s="185"/>
    </row>
    <row r="836" spans="9:9" x14ac:dyDescent="0.25">
      <c r="I836" s="185"/>
    </row>
    <row r="837" spans="9:9" x14ac:dyDescent="0.25">
      <c r="I837" s="185"/>
    </row>
    <row r="838" spans="9:9" x14ac:dyDescent="0.25">
      <c r="I838" s="185"/>
    </row>
    <row r="839" spans="9:9" x14ac:dyDescent="0.25">
      <c r="I839" s="185"/>
    </row>
    <row r="840" spans="9:9" x14ac:dyDescent="0.25">
      <c r="I840" s="185"/>
    </row>
    <row r="841" spans="9:9" x14ac:dyDescent="0.25">
      <c r="I841" s="185"/>
    </row>
    <row r="842" spans="9:9" x14ac:dyDescent="0.25">
      <c r="I842" s="185"/>
    </row>
    <row r="843" spans="9:9" x14ac:dyDescent="0.25">
      <c r="I843" s="185"/>
    </row>
    <row r="844" spans="9:9" x14ac:dyDescent="0.25">
      <c r="I844" s="185"/>
    </row>
    <row r="845" spans="9:9" x14ac:dyDescent="0.25">
      <c r="I845" s="185"/>
    </row>
    <row r="846" spans="9:9" x14ac:dyDescent="0.25">
      <c r="I846" s="185"/>
    </row>
    <row r="847" spans="9:9" x14ac:dyDescent="0.25">
      <c r="I847" s="185"/>
    </row>
    <row r="848" spans="9:9" x14ac:dyDescent="0.25">
      <c r="I848" s="185"/>
    </row>
    <row r="849" spans="9:9" x14ac:dyDescent="0.25">
      <c r="I849" s="185"/>
    </row>
    <row r="850" spans="9:9" x14ac:dyDescent="0.25">
      <c r="I850" s="185"/>
    </row>
    <row r="851" spans="9:9" x14ac:dyDescent="0.25">
      <c r="I851" s="185"/>
    </row>
    <row r="852" spans="9:9" x14ac:dyDescent="0.25">
      <c r="I852" s="185"/>
    </row>
    <row r="853" spans="9:9" x14ac:dyDescent="0.25">
      <c r="I853" s="185"/>
    </row>
    <row r="854" spans="9:9" x14ac:dyDescent="0.25">
      <c r="I854" s="185"/>
    </row>
    <row r="855" spans="9:9" x14ac:dyDescent="0.25">
      <c r="I855" s="185"/>
    </row>
    <row r="856" spans="9:9" x14ac:dyDescent="0.25">
      <c r="I856" s="185"/>
    </row>
    <row r="857" spans="9:9" x14ac:dyDescent="0.25">
      <c r="I857" s="185"/>
    </row>
    <row r="858" spans="9:9" x14ac:dyDescent="0.25">
      <c r="I858" s="185"/>
    </row>
    <row r="859" spans="9:9" x14ac:dyDescent="0.25">
      <c r="I859" s="185"/>
    </row>
    <row r="860" spans="9:9" x14ac:dyDescent="0.25">
      <c r="I860" s="185"/>
    </row>
    <row r="861" spans="9:9" x14ac:dyDescent="0.25">
      <c r="I861" s="185"/>
    </row>
    <row r="862" spans="9:9" x14ac:dyDescent="0.25">
      <c r="I862" s="185"/>
    </row>
    <row r="863" spans="9:9" x14ac:dyDescent="0.25">
      <c r="I863" s="185"/>
    </row>
    <row r="864" spans="9:9" x14ac:dyDescent="0.25">
      <c r="I864" s="185"/>
    </row>
    <row r="865" spans="9:9" x14ac:dyDescent="0.25">
      <c r="I865" s="185"/>
    </row>
    <row r="866" spans="9:9" x14ac:dyDescent="0.25">
      <c r="I866" s="185"/>
    </row>
    <row r="867" spans="9:9" x14ac:dyDescent="0.25">
      <c r="I867" s="185"/>
    </row>
    <row r="868" spans="9:9" x14ac:dyDescent="0.25">
      <c r="I868" s="185"/>
    </row>
    <row r="869" spans="9:9" x14ac:dyDescent="0.25">
      <c r="I869" s="185"/>
    </row>
    <row r="870" spans="9:9" x14ac:dyDescent="0.25">
      <c r="I870" s="185"/>
    </row>
    <row r="871" spans="9:9" x14ac:dyDescent="0.25">
      <c r="I871" s="185"/>
    </row>
    <row r="872" spans="9:9" x14ac:dyDescent="0.25">
      <c r="I872" s="185"/>
    </row>
    <row r="873" spans="9:9" x14ac:dyDescent="0.25">
      <c r="I873" s="185"/>
    </row>
    <row r="874" spans="9:9" x14ac:dyDescent="0.25">
      <c r="I874" s="185"/>
    </row>
    <row r="875" spans="9:9" x14ac:dyDescent="0.25">
      <c r="I875" s="185"/>
    </row>
    <row r="876" spans="9:9" x14ac:dyDescent="0.25">
      <c r="I876" s="185"/>
    </row>
    <row r="877" spans="9:9" x14ac:dyDescent="0.25">
      <c r="I877" s="185"/>
    </row>
    <row r="878" spans="9:9" x14ac:dyDescent="0.25">
      <c r="I878" s="185"/>
    </row>
    <row r="879" spans="9:9" x14ac:dyDescent="0.25">
      <c r="I879" s="185"/>
    </row>
    <row r="880" spans="9:9" x14ac:dyDescent="0.25">
      <c r="I880" s="185"/>
    </row>
    <row r="881" spans="9:9" x14ac:dyDescent="0.25">
      <c r="I881" s="185"/>
    </row>
    <row r="882" spans="9:9" x14ac:dyDescent="0.25">
      <c r="I882" s="185"/>
    </row>
    <row r="883" spans="9:9" x14ac:dyDescent="0.25">
      <c r="I883" s="185"/>
    </row>
    <row r="884" spans="9:9" x14ac:dyDescent="0.25">
      <c r="I884" s="185"/>
    </row>
    <row r="885" spans="9:9" x14ac:dyDescent="0.25">
      <c r="I885" s="185"/>
    </row>
    <row r="886" spans="9:9" x14ac:dyDescent="0.25">
      <c r="I886" s="185"/>
    </row>
    <row r="887" spans="9:9" x14ac:dyDescent="0.25">
      <c r="I887" s="185"/>
    </row>
    <row r="888" spans="9:9" x14ac:dyDescent="0.25">
      <c r="I888" s="185"/>
    </row>
    <row r="889" spans="9:9" x14ac:dyDescent="0.25">
      <c r="I889" s="185"/>
    </row>
    <row r="890" spans="9:9" x14ac:dyDescent="0.25">
      <c r="I890" s="185"/>
    </row>
    <row r="891" spans="9:9" x14ac:dyDescent="0.25">
      <c r="I891" s="185"/>
    </row>
    <row r="892" spans="9:9" x14ac:dyDescent="0.25">
      <c r="I892" s="185"/>
    </row>
    <row r="893" spans="9:9" x14ac:dyDescent="0.25">
      <c r="I893" s="185"/>
    </row>
    <row r="894" spans="9:9" x14ac:dyDescent="0.25">
      <c r="I894" s="185"/>
    </row>
    <row r="895" spans="9:9" x14ac:dyDescent="0.25">
      <c r="I895" s="185"/>
    </row>
    <row r="896" spans="9:9" x14ac:dyDescent="0.25">
      <c r="I896" s="185"/>
    </row>
    <row r="897" spans="9:9" x14ac:dyDescent="0.25">
      <c r="I897" s="185"/>
    </row>
    <row r="898" spans="9:9" x14ac:dyDescent="0.25">
      <c r="I898" s="185"/>
    </row>
    <row r="899" spans="9:9" x14ac:dyDescent="0.25">
      <c r="I899" s="185"/>
    </row>
    <row r="900" spans="9:9" x14ac:dyDescent="0.25">
      <c r="I900" s="185"/>
    </row>
    <row r="901" spans="9:9" x14ac:dyDescent="0.25">
      <c r="I901" s="185"/>
    </row>
    <row r="902" spans="9:9" x14ac:dyDescent="0.25">
      <c r="I902" s="185"/>
    </row>
    <row r="903" spans="9:9" x14ac:dyDescent="0.25">
      <c r="I903" s="185"/>
    </row>
    <row r="904" spans="9:9" x14ac:dyDescent="0.25">
      <c r="I904" s="185"/>
    </row>
    <row r="905" spans="9:9" x14ac:dyDescent="0.25">
      <c r="I905" s="185"/>
    </row>
    <row r="906" spans="9:9" x14ac:dyDescent="0.25">
      <c r="I906" s="185"/>
    </row>
    <row r="907" spans="9:9" x14ac:dyDescent="0.25">
      <c r="I907" s="185"/>
    </row>
    <row r="908" spans="9:9" x14ac:dyDescent="0.25">
      <c r="I908" s="185"/>
    </row>
    <row r="909" spans="9:9" x14ac:dyDescent="0.25">
      <c r="I909" s="185"/>
    </row>
    <row r="910" spans="9:9" x14ac:dyDescent="0.25">
      <c r="I910" s="185"/>
    </row>
    <row r="911" spans="9:9" x14ac:dyDescent="0.25">
      <c r="I911" s="185"/>
    </row>
    <row r="912" spans="9:9" x14ac:dyDescent="0.25">
      <c r="I912" s="185"/>
    </row>
    <row r="913" spans="9:9" x14ac:dyDescent="0.25">
      <c r="I913" s="185"/>
    </row>
    <row r="914" spans="9:9" x14ac:dyDescent="0.25">
      <c r="I914" s="185"/>
    </row>
    <row r="915" spans="9:9" x14ac:dyDescent="0.25">
      <c r="I915" s="185"/>
    </row>
    <row r="916" spans="9:9" x14ac:dyDescent="0.25">
      <c r="I916" s="185"/>
    </row>
    <row r="917" spans="9:9" x14ac:dyDescent="0.25">
      <c r="I917" s="185"/>
    </row>
    <row r="918" spans="9:9" x14ac:dyDescent="0.25">
      <c r="I918" s="185"/>
    </row>
    <row r="919" spans="9:9" x14ac:dyDescent="0.25">
      <c r="I919" s="185"/>
    </row>
    <row r="920" spans="9:9" x14ac:dyDescent="0.25">
      <c r="I920" s="185"/>
    </row>
    <row r="921" spans="9:9" x14ac:dyDescent="0.25">
      <c r="I921" s="185"/>
    </row>
    <row r="922" spans="9:9" x14ac:dyDescent="0.25">
      <c r="I922" s="185"/>
    </row>
    <row r="923" spans="9:9" x14ac:dyDescent="0.25">
      <c r="I923" s="185"/>
    </row>
    <row r="924" spans="9:9" x14ac:dyDescent="0.25">
      <c r="I924" s="185"/>
    </row>
  </sheetData>
  <mergeCells count="2">
    <mergeCell ref="B3:E3"/>
    <mergeCell ref="B4:E4"/>
  </mergeCells>
  <conditionalFormatting sqref="G1:H15 G467:G525 G526:H1048576 H194:H525 G194:G434 G48:H193">
    <cfRule type="duplicateValues" dxfId="1" priority="2"/>
  </conditionalFormatting>
  <conditionalFormatting sqref="G16:H47">
    <cfRule type="duplicateValues" dxfId="0" priority="1"/>
  </conditionalFormatting>
  <pageMargins left="0.7" right="0.7" top="0.75" bottom="0.75" header="0.3" footer="0.3"/>
  <pageSetup paperSize="9" scale="24" fitToHeight="0" orientation="portrait" r:id="rId1"/>
  <ignoredErrors>
    <ignoredError sqref="E245 E231 E37 E40 E74 E101 E149 E158 E163 E176 E220 E6 E25 E59:E60 E69:E70 E80:E82 E89:E90 E12 E117:E118 E126:E127 E143:E144 E168:E171 E206:E208 E217:E218 E233:E234 E238:E239 E248:E249 E228 E9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Button 1">
              <controlPr defaultSize="0" print="0" autoFill="0" autoPict="0" macro="[0]!GenerarTXT">
                <anchor moveWithCells="1" sizeWithCells="1">
                  <from>
                    <xdr:col>4</xdr:col>
                    <xdr:colOff>47625</xdr:colOff>
                    <xdr:row>0</xdr:row>
                    <xdr:rowOff>76200</xdr:rowOff>
                  </from>
                  <to>
                    <xdr:col>4</xdr:col>
                    <xdr:colOff>1552575</xdr:colOff>
                    <xdr:row>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9">
    <pageSetUpPr fitToPage="1"/>
  </sheetPr>
  <dimension ref="A1:G203"/>
  <sheetViews>
    <sheetView showGridLines="0" zoomScale="98" zoomScaleNormal="98" workbookViewId="0">
      <selection activeCell="E182" sqref="E182:E188"/>
    </sheetView>
  </sheetViews>
  <sheetFormatPr baseColWidth="10" defaultColWidth="11.42578125" defaultRowHeight="15.75" x14ac:dyDescent="0.25"/>
  <cols>
    <col min="1" max="1" width="5" style="49" customWidth="1"/>
    <col min="2" max="2" width="15.42578125" style="108" bestFit="1" customWidth="1"/>
    <col min="3" max="3" width="85.85546875" style="49" customWidth="1"/>
    <col min="4" max="5" width="23.7109375" style="106" customWidth="1"/>
    <col min="7" max="7" width="12.5703125" bestFit="1" customWidth="1"/>
  </cols>
  <sheetData>
    <row r="1" spans="2:7" ht="21" customHeight="1" x14ac:dyDescent="0.25">
      <c r="B1" s="285"/>
      <c r="C1" s="146"/>
      <c r="D1" s="265"/>
      <c r="E1" s="265"/>
    </row>
    <row r="2" spans="2:7" ht="21" customHeight="1" thickBot="1" x14ac:dyDescent="0.3">
      <c r="B2" s="285"/>
      <c r="C2" s="146"/>
      <c r="D2" s="265"/>
      <c r="E2" s="265"/>
    </row>
    <row r="3" spans="2:7" ht="16.5" thickTop="1" x14ac:dyDescent="0.25">
      <c r="B3" s="397" t="s">
        <v>975</v>
      </c>
      <c r="C3" s="398"/>
      <c r="D3" s="398"/>
      <c r="E3" s="399"/>
    </row>
    <row r="4" spans="2:7" x14ac:dyDescent="0.25">
      <c r="B4" s="400" t="s">
        <v>976</v>
      </c>
      <c r="C4" s="401"/>
      <c r="D4" s="401"/>
      <c r="E4" s="402"/>
    </row>
    <row r="5" spans="2:7" x14ac:dyDescent="0.25">
      <c r="B5" s="286" t="s">
        <v>274</v>
      </c>
      <c r="C5" s="222" t="s">
        <v>275</v>
      </c>
      <c r="D5" s="270" t="s">
        <v>276</v>
      </c>
      <c r="E5" s="312" t="s">
        <v>277</v>
      </c>
      <c r="G5" s="169"/>
    </row>
    <row r="6" spans="2:7" x14ac:dyDescent="0.25">
      <c r="B6" s="287">
        <v>40000000000</v>
      </c>
      <c r="C6" s="273" t="s">
        <v>977</v>
      </c>
      <c r="D6" s="192">
        <f>D7+D58</f>
        <v>0</v>
      </c>
      <c r="E6" s="192">
        <f>E7+E58</f>
        <v>0</v>
      </c>
    </row>
    <row r="7" spans="2:7" x14ac:dyDescent="0.25">
      <c r="B7" s="287">
        <v>41000000000</v>
      </c>
      <c r="C7" s="273" t="s">
        <v>978</v>
      </c>
      <c r="D7" s="192">
        <f>D8+D27+D53</f>
        <v>0</v>
      </c>
      <c r="E7" s="192">
        <f>E8+E27+E53</f>
        <v>0</v>
      </c>
    </row>
    <row r="8" spans="2:7" x14ac:dyDescent="0.25">
      <c r="B8" s="287">
        <v>41100000000</v>
      </c>
      <c r="C8" s="273" t="s">
        <v>979</v>
      </c>
      <c r="D8" s="192">
        <f>D9</f>
        <v>0</v>
      </c>
      <c r="E8" s="192">
        <f>E9</f>
        <v>0</v>
      </c>
    </row>
    <row r="9" spans="2:7" x14ac:dyDescent="0.25">
      <c r="B9" s="287">
        <v>41101000000</v>
      </c>
      <c r="C9" s="273" t="s">
        <v>980</v>
      </c>
      <c r="D9" s="192">
        <f>SUM(D10:D26)</f>
        <v>0</v>
      </c>
      <c r="E9" s="192">
        <f>SUM(E10:E26)</f>
        <v>0</v>
      </c>
    </row>
    <row r="10" spans="2:7" x14ac:dyDescent="0.25">
      <c r="B10" s="288">
        <v>41101010000</v>
      </c>
      <c r="C10" s="225" t="s">
        <v>981</v>
      </c>
      <c r="D10" s="279"/>
      <c r="E10" s="279"/>
    </row>
    <row r="11" spans="2:7" x14ac:dyDescent="0.25">
      <c r="B11" s="288">
        <v>41101020000</v>
      </c>
      <c r="C11" s="225" t="s">
        <v>982</v>
      </c>
      <c r="D11" s="279"/>
      <c r="E11" s="279"/>
    </row>
    <row r="12" spans="2:7" x14ac:dyDescent="0.25">
      <c r="B12" s="288">
        <v>41101030000</v>
      </c>
      <c r="C12" s="228" t="s">
        <v>983</v>
      </c>
      <c r="D12" s="289"/>
      <c r="E12" s="289"/>
    </row>
    <row r="13" spans="2:7" x14ac:dyDescent="0.25">
      <c r="B13" s="288">
        <v>41101040000</v>
      </c>
      <c r="C13" s="225" t="s">
        <v>984</v>
      </c>
      <c r="D13" s="279"/>
      <c r="E13" s="279"/>
    </row>
    <row r="14" spans="2:7" x14ac:dyDescent="0.25">
      <c r="B14" s="288">
        <v>41101050000</v>
      </c>
      <c r="C14" s="228" t="s">
        <v>985</v>
      </c>
      <c r="D14" s="289"/>
      <c r="E14" s="289"/>
    </row>
    <row r="15" spans="2:7" x14ac:dyDescent="0.25">
      <c r="B15" s="288">
        <v>41101060000</v>
      </c>
      <c r="C15" s="225" t="s">
        <v>986</v>
      </c>
      <c r="D15" s="279"/>
      <c r="E15" s="279"/>
    </row>
    <row r="16" spans="2:7" x14ac:dyDescent="0.25">
      <c r="B16" s="288">
        <v>41101070000</v>
      </c>
      <c r="C16" s="225" t="s">
        <v>987</v>
      </c>
      <c r="D16" s="279"/>
      <c r="E16" s="279"/>
    </row>
    <row r="17" spans="2:5" x14ac:dyDescent="0.25">
      <c r="B17" s="288">
        <v>41101080000</v>
      </c>
      <c r="C17" s="225" t="s">
        <v>988</v>
      </c>
      <c r="D17" s="279"/>
      <c r="E17" s="279"/>
    </row>
    <row r="18" spans="2:5" x14ac:dyDescent="0.25">
      <c r="B18" s="288">
        <v>41101090000</v>
      </c>
      <c r="C18" s="225" t="s">
        <v>989</v>
      </c>
      <c r="D18" s="279"/>
      <c r="E18" s="279"/>
    </row>
    <row r="19" spans="2:5" x14ac:dyDescent="0.25">
      <c r="B19" s="288">
        <v>41101100000</v>
      </c>
      <c r="C19" s="228" t="s">
        <v>990</v>
      </c>
      <c r="D19" s="289"/>
      <c r="E19" s="289"/>
    </row>
    <row r="20" spans="2:5" x14ac:dyDescent="0.25">
      <c r="B20" s="288">
        <v>41101110000</v>
      </c>
      <c r="C20" s="228" t="s">
        <v>991</v>
      </c>
      <c r="D20" s="289"/>
      <c r="E20" s="289"/>
    </row>
    <row r="21" spans="2:5" x14ac:dyDescent="0.25">
      <c r="B21" s="288">
        <v>41101120000</v>
      </c>
      <c r="C21" s="225" t="s">
        <v>992</v>
      </c>
      <c r="D21" s="279"/>
      <c r="E21" s="279"/>
    </row>
    <row r="22" spans="2:5" x14ac:dyDescent="0.25">
      <c r="B22" s="288">
        <v>41101130000</v>
      </c>
      <c r="C22" s="225" t="s">
        <v>993</v>
      </c>
      <c r="D22" s="279"/>
      <c r="E22" s="279"/>
    </row>
    <row r="23" spans="2:5" x14ac:dyDescent="0.25">
      <c r="B23" s="288">
        <v>41101140000</v>
      </c>
      <c r="C23" s="225" t="s">
        <v>994</v>
      </c>
      <c r="D23" s="279"/>
      <c r="E23" s="279"/>
    </row>
    <row r="24" spans="2:5" x14ac:dyDescent="0.25">
      <c r="B24" s="288">
        <v>41101150000</v>
      </c>
      <c r="C24" s="225" t="s">
        <v>995</v>
      </c>
      <c r="D24" s="279"/>
      <c r="E24" s="279"/>
    </row>
    <row r="25" spans="2:5" x14ac:dyDescent="0.25">
      <c r="B25" s="288">
        <v>41101160000</v>
      </c>
      <c r="C25" s="225" t="s">
        <v>996</v>
      </c>
      <c r="D25" s="279"/>
      <c r="E25" s="279"/>
    </row>
    <row r="26" spans="2:5" x14ac:dyDescent="0.25">
      <c r="B26" s="288">
        <v>41101170000</v>
      </c>
      <c r="C26" s="225" t="s">
        <v>997</v>
      </c>
      <c r="D26" s="279"/>
      <c r="E26" s="279"/>
    </row>
    <row r="27" spans="2:5" x14ac:dyDescent="0.25">
      <c r="B27" s="287">
        <v>41200000000</v>
      </c>
      <c r="C27" s="273" t="s">
        <v>998</v>
      </c>
      <c r="D27" s="192">
        <f>D28+D40</f>
        <v>0</v>
      </c>
      <c r="E27" s="192">
        <f>E28+E40</f>
        <v>0</v>
      </c>
    </row>
    <row r="28" spans="2:5" x14ac:dyDescent="0.25">
      <c r="B28" s="287">
        <v>41201000000</v>
      </c>
      <c r="C28" s="273" t="s">
        <v>999</v>
      </c>
      <c r="D28" s="192">
        <f>SUM(D29:D39)</f>
        <v>0</v>
      </c>
      <c r="E28" s="192">
        <f>SUM(E29:E39)</f>
        <v>0</v>
      </c>
    </row>
    <row r="29" spans="2:5" x14ac:dyDescent="0.25">
      <c r="B29" s="288">
        <v>41201010000</v>
      </c>
      <c r="C29" s="225" t="s">
        <v>1000</v>
      </c>
      <c r="D29" s="277"/>
      <c r="E29" s="277"/>
    </row>
    <row r="30" spans="2:5" x14ac:dyDescent="0.25">
      <c r="B30" s="288">
        <v>41201020000</v>
      </c>
      <c r="C30" s="225" t="s">
        <v>1001</v>
      </c>
      <c r="D30" s="277"/>
      <c r="E30" s="277"/>
    </row>
    <row r="31" spans="2:5" x14ac:dyDescent="0.25">
      <c r="B31" s="288">
        <v>41201030000</v>
      </c>
      <c r="C31" s="225" t="s">
        <v>1002</v>
      </c>
      <c r="D31" s="277"/>
      <c r="E31" s="277"/>
    </row>
    <row r="32" spans="2:5" x14ac:dyDescent="0.25">
      <c r="B32" s="288">
        <v>41201040000</v>
      </c>
      <c r="C32" s="225" t="s">
        <v>1003</v>
      </c>
      <c r="D32" s="277"/>
      <c r="E32" s="277"/>
    </row>
    <row r="33" spans="2:5" x14ac:dyDescent="0.25">
      <c r="B33" s="288">
        <v>41201050000</v>
      </c>
      <c r="C33" s="225" t="s">
        <v>1004</v>
      </c>
      <c r="D33" s="277"/>
      <c r="E33" s="277"/>
    </row>
    <row r="34" spans="2:5" x14ac:dyDescent="0.25">
      <c r="B34" s="288">
        <v>41201060000</v>
      </c>
      <c r="C34" s="225" t="s">
        <v>1005</v>
      </c>
      <c r="D34" s="277"/>
      <c r="E34" s="277"/>
    </row>
    <row r="35" spans="2:5" x14ac:dyDescent="0.25">
      <c r="B35" s="288">
        <v>41201070000</v>
      </c>
      <c r="C35" s="225" t="s">
        <v>1006</v>
      </c>
      <c r="D35" s="277"/>
      <c r="E35" s="277"/>
    </row>
    <row r="36" spans="2:5" x14ac:dyDescent="0.25">
      <c r="B36" s="288">
        <v>41201080000</v>
      </c>
      <c r="C36" s="225" t="s">
        <v>1007</v>
      </c>
      <c r="D36" s="277"/>
      <c r="E36" s="277"/>
    </row>
    <row r="37" spans="2:5" x14ac:dyDescent="0.25">
      <c r="B37" s="288">
        <v>41201090000</v>
      </c>
      <c r="C37" s="225" t="s">
        <v>1008</v>
      </c>
      <c r="D37" s="277"/>
      <c r="E37" s="277"/>
    </row>
    <row r="38" spans="2:5" x14ac:dyDescent="0.25">
      <c r="B38" s="288">
        <v>41201100000</v>
      </c>
      <c r="C38" s="225" t="s">
        <v>1009</v>
      </c>
      <c r="D38" s="277"/>
      <c r="E38" s="277"/>
    </row>
    <row r="39" spans="2:5" x14ac:dyDescent="0.25">
      <c r="B39" s="288">
        <v>41201110000</v>
      </c>
      <c r="C39" s="225" t="s">
        <v>1010</v>
      </c>
      <c r="D39" s="277"/>
      <c r="E39" s="277"/>
    </row>
    <row r="40" spans="2:5" x14ac:dyDescent="0.25">
      <c r="B40" s="287">
        <v>41202000000</v>
      </c>
      <c r="C40" s="273" t="s">
        <v>1011</v>
      </c>
      <c r="D40" s="192">
        <f>SUM(D41:D52)</f>
        <v>0</v>
      </c>
      <c r="E40" s="192">
        <f>SUM(E41:E52)</f>
        <v>0</v>
      </c>
    </row>
    <row r="41" spans="2:5" x14ac:dyDescent="0.25">
      <c r="B41" s="288">
        <v>41202010000</v>
      </c>
      <c r="C41" s="225" t="s">
        <v>1000</v>
      </c>
      <c r="D41" s="277"/>
      <c r="E41" s="277"/>
    </row>
    <row r="42" spans="2:5" x14ac:dyDescent="0.25">
      <c r="B42" s="288">
        <v>41202020000</v>
      </c>
      <c r="C42" s="225" t="s">
        <v>1001</v>
      </c>
      <c r="D42" s="277"/>
      <c r="E42" s="277"/>
    </row>
    <row r="43" spans="2:5" x14ac:dyDescent="0.25">
      <c r="B43" s="288">
        <v>41202030000</v>
      </c>
      <c r="C43" s="225" t="s">
        <v>1002</v>
      </c>
      <c r="D43" s="277"/>
      <c r="E43" s="277"/>
    </row>
    <row r="44" spans="2:5" x14ac:dyDescent="0.25">
      <c r="B44" s="288">
        <v>41202040000</v>
      </c>
      <c r="C44" s="225" t="s">
        <v>1003</v>
      </c>
      <c r="D44" s="277"/>
      <c r="E44" s="277"/>
    </row>
    <row r="45" spans="2:5" x14ac:dyDescent="0.25">
      <c r="B45" s="288">
        <v>41202050000</v>
      </c>
      <c r="C45" s="225" t="s">
        <v>1004</v>
      </c>
      <c r="D45" s="277"/>
      <c r="E45" s="277"/>
    </row>
    <row r="46" spans="2:5" x14ac:dyDescent="0.25">
      <c r="B46" s="288">
        <v>41202060000</v>
      </c>
      <c r="C46" s="225" t="s">
        <v>1005</v>
      </c>
      <c r="D46" s="277"/>
      <c r="E46" s="277"/>
    </row>
    <row r="47" spans="2:5" x14ac:dyDescent="0.25">
      <c r="B47" s="288">
        <v>41202070000</v>
      </c>
      <c r="C47" s="225" t="s">
        <v>1006</v>
      </c>
      <c r="D47" s="277"/>
      <c r="E47" s="277"/>
    </row>
    <row r="48" spans="2:5" x14ac:dyDescent="0.25">
      <c r="B48" s="288">
        <v>41202080000</v>
      </c>
      <c r="C48" s="225" t="s">
        <v>1007</v>
      </c>
      <c r="D48" s="277"/>
      <c r="E48" s="277"/>
    </row>
    <row r="49" spans="2:5" x14ac:dyDescent="0.25">
      <c r="B49" s="288">
        <v>41202090000</v>
      </c>
      <c r="C49" s="225" t="s">
        <v>1012</v>
      </c>
      <c r="D49" s="277"/>
      <c r="E49" s="277"/>
    </row>
    <row r="50" spans="2:5" x14ac:dyDescent="0.25">
      <c r="B50" s="288">
        <v>41202100000</v>
      </c>
      <c r="C50" s="225" t="s">
        <v>1008</v>
      </c>
      <c r="D50" s="277"/>
      <c r="E50" s="277"/>
    </row>
    <row r="51" spans="2:5" x14ac:dyDescent="0.25">
      <c r="B51" s="288">
        <v>41202110000</v>
      </c>
      <c r="C51" s="225" t="s">
        <v>1009</v>
      </c>
      <c r="D51" s="277"/>
      <c r="E51" s="277"/>
    </row>
    <row r="52" spans="2:5" x14ac:dyDescent="0.25">
      <c r="B52" s="288">
        <v>41202120000</v>
      </c>
      <c r="C52" s="225" t="s">
        <v>1013</v>
      </c>
      <c r="D52" s="277"/>
      <c r="E52" s="277"/>
    </row>
    <row r="53" spans="2:5" x14ac:dyDescent="0.25">
      <c r="B53" s="287">
        <v>41300000000</v>
      </c>
      <c r="C53" s="273" t="s">
        <v>1014</v>
      </c>
      <c r="D53" s="192">
        <f>D54</f>
        <v>0</v>
      </c>
      <c r="E53" s="192">
        <f>E54</f>
        <v>0</v>
      </c>
    </row>
    <row r="54" spans="2:5" x14ac:dyDescent="0.25">
      <c r="B54" s="287">
        <v>41301000000</v>
      </c>
      <c r="C54" s="273" t="s">
        <v>1015</v>
      </c>
      <c r="D54" s="192">
        <f>SUM(D55:D57)</f>
        <v>0</v>
      </c>
      <c r="E54" s="192">
        <f>SUM(E55:E57)</f>
        <v>0</v>
      </c>
    </row>
    <row r="55" spans="2:5" x14ac:dyDescent="0.25">
      <c r="B55" s="288">
        <v>41301010000</v>
      </c>
      <c r="C55" s="225" t="s">
        <v>1016</v>
      </c>
      <c r="D55" s="279"/>
      <c r="E55" s="279"/>
    </row>
    <row r="56" spans="2:5" x14ac:dyDescent="0.25">
      <c r="B56" s="288">
        <v>41301020000</v>
      </c>
      <c r="C56" s="225" t="s">
        <v>1017</v>
      </c>
      <c r="D56" s="279"/>
      <c r="E56" s="279"/>
    </row>
    <row r="57" spans="2:5" x14ac:dyDescent="0.25">
      <c r="B57" s="288">
        <v>41301030000</v>
      </c>
      <c r="C57" s="225" t="s">
        <v>1010</v>
      </c>
      <c r="D57" s="279"/>
      <c r="E57" s="279"/>
    </row>
    <row r="58" spans="2:5" x14ac:dyDescent="0.25">
      <c r="B58" s="287">
        <v>42000000000</v>
      </c>
      <c r="C58" s="273" t="s">
        <v>1018</v>
      </c>
      <c r="D58" s="192">
        <f>D59</f>
        <v>0</v>
      </c>
      <c r="E58" s="192">
        <f>E59</f>
        <v>0</v>
      </c>
    </row>
    <row r="59" spans="2:5" x14ac:dyDescent="0.25">
      <c r="B59" s="287">
        <v>42100000000</v>
      </c>
      <c r="C59" s="273" t="s">
        <v>1019</v>
      </c>
      <c r="D59" s="192">
        <f>D60</f>
        <v>0</v>
      </c>
      <c r="E59" s="192">
        <f>E60</f>
        <v>0</v>
      </c>
    </row>
    <row r="60" spans="2:5" x14ac:dyDescent="0.25">
      <c r="B60" s="287">
        <v>42101000000</v>
      </c>
      <c r="C60" s="273" t="s">
        <v>1020</v>
      </c>
      <c r="D60" s="192">
        <f>SUM(D61:D67)</f>
        <v>0</v>
      </c>
      <c r="E60" s="192">
        <f>SUM(E61:E67)</f>
        <v>0</v>
      </c>
    </row>
    <row r="61" spans="2:5" x14ac:dyDescent="0.25">
      <c r="B61" s="288">
        <v>42101010000</v>
      </c>
      <c r="C61" s="225" t="s">
        <v>1021</v>
      </c>
      <c r="D61" s="279"/>
      <c r="E61" s="279"/>
    </row>
    <row r="62" spans="2:5" x14ac:dyDescent="0.25">
      <c r="B62" s="288">
        <v>42101020000</v>
      </c>
      <c r="C62" s="225" t="s">
        <v>1022</v>
      </c>
      <c r="D62" s="279"/>
      <c r="E62" s="279"/>
    </row>
    <row r="63" spans="2:5" x14ac:dyDescent="0.25">
      <c r="B63" s="288">
        <v>42101030000</v>
      </c>
      <c r="C63" s="225" t="s">
        <v>1023</v>
      </c>
      <c r="D63" s="279"/>
      <c r="E63" s="279"/>
    </row>
    <row r="64" spans="2:5" x14ac:dyDescent="0.25">
      <c r="B64" s="288">
        <v>42101040000</v>
      </c>
      <c r="C64" s="225" t="s">
        <v>1024</v>
      </c>
      <c r="D64" s="279"/>
      <c r="E64" s="279"/>
    </row>
    <row r="65" spans="2:5" x14ac:dyDescent="0.25">
      <c r="B65" s="288">
        <v>42101050000</v>
      </c>
      <c r="C65" s="225" t="s">
        <v>1025</v>
      </c>
      <c r="D65" s="279"/>
      <c r="E65" s="279"/>
    </row>
    <row r="66" spans="2:5" x14ac:dyDescent="0.25">
      <c r="B66" s="288">
        <v>42101060000</v>
      </c>
      <c r="C66" s="225" t="s">
        <v>1026</v>
      </c>
      <c r="D66" s="279"/>
      <c r="E66" s="279"/>
    </row>
    <row r="67" spans="2:5" x14ac:dyDescent="0.25">
      <c r="B67" s="288">
        <v>42101070000</v>
      </c>
      <c r="C67" s="225" t="s">
        <v>1027</v>
      </c>
      <c r="D67" s="279"/>
      <c r="E67" s="279"/>
    </row>
    <row r="68" spans="2:5" x14ac:dyDescent="0.25">
      <c r="B68" s="109"/>
      <c r="C68" s="57"/>
      <c r="D68" s="155"/>
      <c r="E68" s="155"/>
    </row>
    <row r="69" spans="2:5" x14ac:dyDescent="0.25">
      <c r="B69" s="287">
        <v>50000000000</v>
      </c>
      <c r="C69" s="273" t="s">
        <v>1028</v>
      </c>
      <c r="D69" s="192">
        <f>D70+D179</f>
        <v>0</v>
      </c>
      <c r="E69" s="192">
        <f>E70+E179</f>
        <v>0</v>
      </c>
    </row>
    <row r="70" spans="2:5" x14ac:dyDescent="0.25">
      <c r="B70" s="287">
        <v>51000000000</v>
      </c>
      <c r="C70" s="273" t="s">
        <v>1029</v>
      </c>
      <c r="D70" s="192">
        <f>D71+D116+D171</f>
        <v>0</v>
      </c>
      <c r="E70" s="192">
        <f>E71+E116+E171</f>
        <v>0</v>
      </c>
    </row>
    <row r="71" spans="2:5" x14ac:dyDescent="0.25">
      <c r="B71" s="287">
        <v>51100000000</v>
      </c>
      <c r="C71" s="273" t="s">
        <v>1030</v>
      </c>
      <c r="D71" s="192">
        <f>D72+D86</f>
        <v>0</v>
      </c>
      <c r="E71" s="192">
        <f>E72+E86</f>
        <v>0</v>
      </c>
    </row>
    <row r="72" spans="2:5" x14ac:dyDescent="0.25">
      <c r="B72" s="287">
        <v>51101000000</v>
      </c>
      <c r="C72" s="273" t="s">
        <v>1031</v>
      </c>
      <c r="D72" s="192">
        <f>SUM(D73:D85)</f>
        <v>0</v>
      </c>
      <c r="E72" s="192">
        <f>SUM(E73:E85)</f>
        <v>0</v>
      </c>
    </row>
    <row r="73" spans="2:5" x14ac:dyDescent="0.25">
      <c r="B73" s="288">
        <v>51101010000</v>
      </c>
      <c r="C73" s="225" t="s">
        <v>1032</v>
      </c>
      <c r="D73" s="277"/>
      <c r="E73" s="277"/>
    </row>
    <row r="74" spans="2:5" x14ac:dyDescent="0.25">
      <c r="B74" s="288">
        <v>51101020000</v>
      </c>
      <c r="C74" s="225" t="s">
        <v>1033</v>
      </c>
      <c r="D74" s="277"/>
      <c r="E74" s="277"/>
    </row>
    <row r="75" spans="2:5" x14ac:dyDescent="0.25">
      <c r="B75" s="288">
        <v>51101030000</v>
      </c>
      <c r="C75" s="225" t="s">
        <v>1034</v>
      </c>
      <c r="D75" s="277"/>
      <c r="E75" s="277"/>
    </row>
    <row r="76" spans="2:5" x14ac:dyDescent="0.25">
      <c r="B76" s="288">
        <v>51101040000</v>
      </c>
      <c r="C76" s="225" t="s">
        <v>1035</v>
      </c>
      <c r="D76" s="277"/>
      <c r="E76" s="277"/>
    </row>
    <row r="77" spans="2:5" x14ac:dyDescent="0.25">
      <c r="B77" s="288">
        <v>51101050000</v>
      </c>
      <c r="C77" s="225" t="s">
        <v>1036</v>
      </c>
      <c r="D77" s="277"/>
      <c r="E77" s="277"/>
    </row>
    <row r="78" spans="2:5" x14ac:dyDescent="0.25">
      <c r="B78" s="288">
        <v>51101060000</v>
      </c>
      <c r="C78" s="225" t="s">
        <v>1037</v>
      </c>
      <c r="D78" s="277"/>
      <c r="E78" s="277"/>
    </row>
    <row r="79" spans="2:5" x14ac:dyDescent="0.25">
      <c r="B79" s="288">
        <v>51101070000</v>
      </c>
      <c r="C79" s="225" t="s">
        <v>1038</v>
      </c>
      <c r="D79" s="277"/>
      <c r="E79" s="277"/>
    </row>
    <row r="80" spans="2:5" x14ac:dyDescent="0.25">
      <c r="B80" s="288">
        <v>51101080000</v>
      </c>
      <c r="C80" s="225" t="s">
        <v>1039</v>
      </c>
      <c r="D80" s="277"/>
      <c r="E80" s="277"/>
    </row>
    <row r="81" spans="2:5" x14ac:dyDescent="0.25">
      <c r="B81" s="288">
        <v>51101090000</v>
      </c>
      <c r="C81" s="225" t="s">
        <v>1040</v>
      </c>
      <c r="D81" s="277"/>
      <c r="E81" s="277"/>
    </row>
    <row r="82" spans="2:5" x14ac:dyDescent="0.25">
      <c r="B82" s="288">
        <v>51101100000</v>
      </c>
      <c r="C82" s="225" t="s">
        <v>1041</v>
      </c>
      <c r="D82" s="277"/>
      <c r="E82" s="277"/>
    </row>
    <row r="83" spans="2:5" x14ac:dyDescent="0.25">
      <c r="B83" s="288">
        <v>51101110000</v>
      </c>
      <c r="C83" s="225" t="s">
        <v>1042</v>
      </c>
      <c r="D83" s="277"/>
      <c r="E83" s="277"/>
    </row>
    <row r="84" spans="2:5" x14ac:dyDescent="0.25">
      <c r="B84" s="288">
        <v>51101120000</v>
      </c>
      <c r="C84" s="225" t="s">
        <v>1043</v>
      </c>
      <c r="D84" s="277"/>
      <c r="E84" s="277"/>
    </row>
    <row r="85" spans="2:5" x14ac:dyDescent="0.25">
      <c r="B85" s="288">
        <v>51101130000</v>
      </c>
      <c r="C85" s="225" t="s">
        <v>1044</v>
      </c>
      <c r="D85" s="277"/>
      <c r="E85" s="277"/>
    </row>
    <row r="86" spans="2:5" x14ac:dyDescent="0.25">
      <c r="B86" s="287">
        <v>51102000000</v>
      </c>
      <c r="C86" s="273" t="s">
        <v>1045</v>
      </c>
      <c r="D86" s="192">
        <f>SUM(D87:D115)</f>
        <v>0</v>
      </c>
      <c r="E86" s="192">
        <f>SUM(E87:E115)</f>
        <v>0</v>
      </c>
    </row>
    <row r="87" spans="2:5" x14ac:dyDescent="0.25">
      <c r="B87" s="288">
        <v>51102010000</v>
      </c>
      <c r="C87" s="225" t="s">
        <v>1046</v>
      </c>
      <c r="D87" s="277"/>
      <c r="E87" s="277"/>
    </row>
    <row r="88" spans="2:5" x14ac:dyDescent="0.25">
      <c r="B88" s="288">
        <v>51102020000</v>
      </c>
      <c r="C88" s="225" t="s">
        <v>1047</v>
      </c>
      <c r="D88" s="277"/>
      <c r="E88" s="277"/>
    </row>
    <row r="89" spans="2:5" x14ac:dyDescent="0.25">
      <c r="B89" s="288">
        <v>51102030000</v>
      </c>
      <c r="C89" s="225" t="s">
        <v>1048</v>
      </c>
      <c r="D89" s="277"/>
      <c r="E89" s="277"/>
    </row>
    <row r="90" spans="2:5" x14ac:dyDescent="0.25">
      <c r="B90" s="288">
        <v>51102040000</v>
      </c>
      <c r="C90" s="225" t="s">
        <v>1049</v>
      </c>
      <c r="D90" s="277"/>
      <c r="E90" s="277"/>
    </row>
    <row r="91" spans="2:5" x14ac:dyDescent="0.25">
      <c r="B91" s="288">
        <v>51102050000</v>
      </c>
      <c r="C91" s="225" t="s">
        <v>1050</v>
      </c>
      <c r="D91" s="277"/>
      <c r="E91" s="277"/>
    </row>
    <row r="92" spans="2:5" x14ac:dyDescent="0.25">
      <c r="B92" s="288">
        <v>51102060000</v>
      </c>
      <c r="C92" s="225" t="s">
        <v>1051</v>
      </c>
      <c r="D92" s="277"/>
      <c r="E92" s="277"/>
    </row>
    <row r="93" spans="2:5" x14ac:dyDescent="0.25">
      <c r="B93" s="288">
        <v>51102070000</v>
      </c>
      <c r="C93" s="225" t="s">
        <v>1052</v>
      </c>
      <c r="D93" s="277"/>
      <c r="E93" s="277"/>
    </row>
    <row r="94" spans="2:5" x14ac:dyDescent="0.25">
      <c r="B94" s="288">
        <v>51102080000</v>
      </c>
      <c r="C94" s="225" t="s">
        <v>1053</v>
      </c>
      <c r="D94" s="277"/>
      <c r="E94" s="277"/>
    </row>
    <row r="95" spans="2:5" x14ac:dyDescent="0.25">
      <c r="B95" s="288">
        <v>51102090000</v>
      </c>
      <c r="C95" s="225" t="s">
        <v>1054</v>
      </c>
      <c r="D95" s="277"/>
      <c r="E95" s="277"/>
    </row>
    <row r="96" spans="2:5" x14ac:dyDescent="0.25">
      <c r="B96" s="288">
        <v>51102100000</v>
      </c>
      <c r="C96" s="225" t="s">
        <v>1055</v>
      </c>
      <c r="D96" s="277"/>
      <c r="E96" s="277"/>
    </row>
    <row r="97" spans="2:5" x14ac:dyDescent="0.25">
      <c r="B97" s="288">
        <v>51102110000</v>
      </c>
      <c r="C97" s="225" t="s">
        <v>1056</v>
      </c>
      <c r="D97" s="277"/>
      <c r="E97" s="277"/>
    </row>
    <row r="98" spans="2:5" x14ac:dyDescent="0.25">
      <c r="B98" s="288">
        <v>51102120000</v>
      </c>
      <c r="C98" s="225" t="s">
        <v>1057</v>
      </c>
      <c r="D98" s="277"/>
      <c r="E98" s="277"/>
    </row>
    <row r="99" spans="2:5" x14ac:dyDescent="0.25">
      <c r="B99" s="288">
        <v>51102130000</v>
      </c>
      <c r="C99" s="225" t="s">
        <v>1058</v>
      </c>
      <c r="D99" s="277"/>
      <c r="E99" s="277"/>
    </row>
    <row r="100" spans="2:5" x14ac:dyDescent="0.25">
      <c r="B100" s="288">
        <v>51102140000</v>
      </c>
      <c r="C100" s="225" t="s">
        <v>1059</v>
      </c>
      <c r="D100" s="277"/>
      <c r="E100" s="277"/>
    </row>
    <row r="101" spans="2:5" x14ac:dyDescent="0.25">
      <c r="B101" s="288">
        <v>51102150000</v>
      </c>
      <c r="C101" s="225" t="s">
        <v>1060</v>
      </c>
      <c r="D101" s="277"/>
      <c r="E101" s="277"/>
    </row>
    <row r="102" spans="2:5" x14ac:dyDescent="0.25">
      <c r="B102" s="288">
        <v>51102160000</v>
      </c>
      <c r="C102" s="225" t="s">
        <v>1061</v>
      </c>
      <c r="D102" s="277"/>
      <c r="E102" s="277"/>
    </row>
    <row r="103" spans="2:5" x14ac:dyDescent="0.25">
      <c r="B103" s="288">
        <v>51102170000</v>
      </c>
      <c r="C103" s="225" t="s">
        <v>1062</v>
      </c>
      <c r="D103" s="277"/>
      <c r="E103" s="277"/>
    </row>
    <row r="104" spans="2:5" x14ac:dyDescent="0.25">
      <c r="B104" s="288">
        <v>51102180000</v>
      </c>
      <c r="C104" s="225" t="s">
        <v>566</v>
      </c>
      <c r="D104" s="277"/>
      <c r="E104" s="277"/>
    </row>
    <row r="105" spans="2:5" x14ac:dyDescent="0.25">
      <c r="B105" s="288">
        <v>51102190000</v>
      </c>
      <c r="C105" s="225" t="s">
        <v>1063</v>
      </c>
      <c r="D105" s="277"/>
      <c r="E105" s="277"/>
    </row>
    <row r="106" spans="2:5" x14ac:dyDescent="0.25">
      <c r="B106" s="288">
        <v>51102200000</v>
      </c>
      <c r="C106" s="225" t="s">
        <v>572</v>
      </c>
      <c r="D106" s="277"/>
      <c r="E106" s="277"/>
    </row>
    <row r="107" spans="2:5" x14ac:dyDescent="0.25">
      <c r="B107" s="288">
        <v>51102210000</v>
      </c>
      <c r="C107" s="225" t="s">
        <v>1064</v>
      </c>
      <c r="D107" s="277"/>
      <c r="E107" s="277"/>
    </row>
    <row r="108" spans="2:5" x14ac:dyDescent="0.25">
      <c r="B108" s="288">
        <v>51102220000</v>
      </c>
      <c r="C108" s="225" t="s">
        <v>1065</v>
      </c>
      <c r="D108" s="277"/>
      <c r="E108" s="277"/>
    </row>
    <row r="109" spans="2:5" x14ac:dyDescent="0.25">
      <c r="B109" s="288">
        <v>51102230000</v>
      </c>
      <c r="C109" s="225" t="s">
        <v>1066</v>
      </c>
      <c r="D109" s="277"/>
      <c r="E109" s="277"/>
    </row>
    <row r="110" spans="2:5" x14ac:dyDescent="0.25">
      <c r="B110" s="288">
        <v>51102240000</v>
      </c>
      <c r="C110" s="225" t="s">
        <v>1067</v>
      </c>
      <c r="D110" s="277"/>
      <c r="E110" s="277"/>
    </row>
    <row r="111" spans="2:5" x14ac:dyDescent="0.25">
      <c r="B111" s="288">
        <v>51102250000</v>
      </c>
      <c r="C111" s="225" t="s">
        <v>1068</v>
      </c>
      <c r="D111" s="277"/>
      <c r="E111" s="277"/>
    </row>
    <row r="112" spans="2:5" x14ac:dyDescent="0.25">
      <c r="B112" s="288">
        <v>51102260000</v>
      </c>
      <c r="C112" s="225" t="s">
        <v>1069</v>
      </c>
      <c r="D112" s="277"/>
      <c r="E112" s="277"/>
    </row>
    <row r="113" spans="2:5" x14ac:dyDescent="0.25">
      <c r="B113" s="288">
        <v>51102270000</v>
      </c>
      <c r="C113" s="225" t="s">
        <v>1070</v>
      </c>
      <c r="D113" s="277"/>
      <c r="E113" s="277"/>
    </row>
    <row r="114" spans="2:5" x14ac:dyDescent="0.25">
      <c r="B114" s="288">
        <v>51102280000</v>
      </c>
      <c r="C114" s="225" t="s">
        <v>1071</v>
      </c>
      <c r="D114" s="277"/>
      <c r="E114" s="277"/>
    </row>
    <row r="115" spans="2:5" x14ac:dyDescent="0.25">
      <c r="B115" s="288">
        <v>51102290000</v>
      </c>
      <c r="C115" s="225" t="s">
        <v>1072</v>
      </c>
      <c r="D115" s="277"/>
      <c r="E115" s="277"/>
    </row>
    <row r="116" spans="2:5" x14ac:dyDescent="0.25">
      <c r="B116" s="287">
        <v>51200000000</v>
      </c>
      <c r="C116" s="273" t="s">
        <v>1073</v>
      </c>
      <c r="D116" s="192">
        <f>D117+D131+D162</f>
        <v>0</v>
      </c>
      <c r="E116" s="192">
        <f>E117+E131+E162</f>
        <v>0</v>
      </c>
    </row>
    <row r="117" spans="2:5" x14ac:dyDescent="0.25">
      <c r="B117" s="287">
        <v>51201000000</v>
      </c>
      <c r="C117" s="273" t="s">
        <v>1074</v>
      </c>
      <c r="D117" s="192">
        <f>SUM(D118:D130)</f>
        <v>0</v>
      </c>
      <c r="E117" s="192">
        <f>SUM(E118:E130)</f>
        <v>0</v>
      </c>
    </row>
    <row r="118" spans="2:5" x14ac:dyDescent="0.25">
      <c r="B118" s="288">
        <v>51201010000</v>
      </c>
      <c r="C118" s="225" t="s">
        <v>1075</v>
      </c>
      <c r="D118" s="277"/>
      <c r="E118" s="277"/>
    </row>
    <row r="119" spans="2:5" x14ac:dyDescent="0.25">
      <c r="B119" s="288">
        <v>51201020000</v>
      </c>
      <c r="C119" s="225" t="s">
        <v>1076</v>
      </c>
      <c r="D119" s="277"/>
      <c r="E119" s="277"/>
    </row>
    <row r="120" spans="2:5" x14ac:dyDescent="0.25">
      <c r="B120" s="288">
        <v>51201030000</v>
      </c>
      <c r="C120" s="225" t="s">
        <v>1077</v>
      </c>
      <c r="D120" s="277"/>
      <c r="E120" s="277"/>
    </row>
    <row r="121" spans="2:5" x14ac:dyDescent="0.25">
      <c r="B121" s="288">
        <v>51201040000</v>
      </c>
      <c r="C121" s="225" t="s">
        <v>1078</v>
      </c>
      <c r="D121" s="277"/>
      <c r="E121" s="277"/>
    </row>
    <row r="122" spans="2:5" x14ac:dyDescent="0.25">
      <c r="B122" s="288">
        <v>51201050000</v>
      </c>
      <c r="C122" s="225" t="s">
        <v>1079</v>
      </c>
      <c r="D122" s="277"/>
      <c r="E122" s="277"/>
    </row>
    <row r="123" spans="2:5" x14ac:dyDescent="0.25">
      <c r="B123" s="288">
        <v>51201060000</v>
      </c>
      <c r="C123" s="225" t="s">
        <v>1080</v>
      </c>
      <c r="D123" s="277"/>
      <c r="E123" s="277"/>
    </row>
    <row r="124" spans="2:5" x14ac:dyDescent="0.25">
      <c r="B124" s="288">
        <v>51201070000</v>
      </c>
      <c r="C124" s="225" t="s">
        <v>1081</v>
      </c>
      <c r="D124" s="277"/>
      <c r="E124" s="277"/>
    </row>
    <row r="125" spans="2:5" x14ac:dyDescent="0.25">
      <c r="B125" s="288">
        <v>51201080000</v>
      </c>
      <c r="C125" s="225" t="s">
        <v>1082</v>
      </c>
      <c r="D125" s="277"/>
      <c r="E125" s="277"/>
    </row>
    <row r="126" spans="2:5" x14ac:dyDescent="0.25">
      <c r="B126" s="288">
        <v>51201090000</v>
      </c>
      <c r="C126" s="225" t="s">
        <v>1083</v>
      </c>
      <c r="D126" s="277"/>
      <c r="E126" s="277"/>
    </row>
    <row r="127" spans="2:5" x14ac:dyDescent="0.25">
      <c r="B127" s="288">
        <v>51201100000</v>
      </c>
      <c r="C127" s="225" t="s">
        <v>1084</v>
      </c>
      <c r="D127" s="277"/>
      <c r="E127" s="277"/>
    </row>
    <row r="128" spans="2:5" x14ac:dyDescent="0.25">
      <c r="B128" s="288">
        <v>51201110000</v>
      </c>
      <c r="C128" s="225" t="s">
        <v>1085</v>
      </c>
      <c r="D128" s="277"/>
      <c r="E128" s="277"/>
    </row>
    <row r="129" spans="2:5" x14ac:dyDescent="0.25">
      <c r="B129" s="288">
        <v>51201120000</v>
      </c>
      <c r="C129" s="225" t="s">
        <v>1086</v>
      </c>
      <c r="D129" s="277"/>
      <c r="E129" s="277"/>
    </row>
    <row r="130" spans="2:5" x14ac:dyDescent="0.25">
      <c r="B130" s="288">
        <v>51201130000</v>
      </c>
      <c r="C130" s="225" t="s">
        <v>1087</v>
      </c>
      <c r="D130" s="277"/>
      <c r="E130" s="277"/>
    </row>
    <row r="131" spans="2:5" x14ac:dyDescent="0.25">
      <c r="B131" s="287">
        <v>51202000000</v>
      </c>
      <c r="C131" s="273" t="s">
        <v>1088</v>
      </c>
      <c r="D131" s="192">
        <f>SUM(D132:D161)</f>
        <v>0</v>
      </c>
      <c r="E131" s="192">
        <f>SUM(E132:E161)</f>
        <v>0</v>
      </c>
    </row>
    <row r="132" spans="2:5" x14ac:dyDescent="0.25">
      <c r="B132" s="288">
        <v>51202010000</v>
      </c>
      <c r="C132" s="225" t="s">
        <v>1089</v>
      </c>
      <c r="D132" s="277"/>
      <c r="E132" s="277"/>
    </row>
    <row r="133" spans="2:5" x14ac:dyDescent="0.25">
      <c r="B133" s="288">
        <v>51202020000</v>
      </c>
      <c r="C133" s="225" t="s">
        <v>1047</v>
      </c>
      <c r="D133" s="277"/>
      <c r="E133" s="277"/>
    </row>
    <row r="134" spans="2:5" x14ac:dyDescent="0.25">
      <c r="B134" s="288">
        <v>51202030000</v>
      </c>
      <c r="C134" s="225" t="s">
        <v>1048</v>
      </c>
      <c r="D134" s="277"/>
      <c r="E134" s="277"/>
    </row>
    <row r="135" spans="2:5" x14ac:dyDescent="0.25">
      <c r="B135" s="288">
        <v>51202040000</v>
      </c>
      <c r="C135" s="225" t="s">
        <v>1049</v>
      </c>
      <c r="D135" s="277"/>
      <c r="E135" s="277"/>
    </row>
    <row r="136" spans="2:5" x14ac:dyDescent="0.25">
      <c r="B136" s="288">
        <v>51202050000</v>
      </c>
      <c r="C136" s="225" t="s">
        <v>1090</v>
      </c>
      <c r="D136" s="277"/>
      <c r="E136" s="277"/>
    </row>
    <row r="137" spans="2:5" x14ac:dyDescent="0.25">
      <c r="B137" s="288">
        <v>51202060000</v>
      </c>
      <c r="C137" s="225" t="s">
        <v>1051</v>
      </c>
      <c r="D137" s="277"/>
      <c r="E137" s="277"/>
    </row>
    <row r="138" spans="2:5" x14ac:dyDescent="0.25">
      <c r="B138" s="288">
        <v>51202070000</v>
      </c>
      <c r="C138" s="225" t="s">
        <v>1052</v>
      </c>
      <c r="D138" s="277"/>
      <c r="E138" s="277"/>
    </row>
    <row r="139" spans="2:5" x14ac:dyDescent="0.25">
      <c r="B139" s="288">
        <v>51202080000</v>
      </c>
      <c r="C139" s="225" t="s">
        <v>1038</v>
      </c>
      <c r="D139" s="277"/>
      <c r="E139" s="277"/>
    </row>
    <row r="140" spans="2:5" x14ac:dyDescent="0.25">
      <c r="B140" s="288">
        <v>51202090000</v>
      </c>
      <c r="C140" s="225" t="s">
        <v>1053</v>
      </c>
      <c r="D140" s="277"/>
      <c r="E140" s="277"/>
    </row>
    <row r="141" spans="2:5" x14ac:dyDescent="0.25">
      <c r="B141" s="288">
        <v>51202100000</v>
      </c>
      <c r="C141" s="225" t="s">
        <v>1054</v>
      </c>
      <c r="D141" s="277"/>
      <c r="E141" s="277"/>
    </row>
    <row r="142" spans="2:5" x14ac:dyDescent="0.25">
      <c r="B142" s="288">
        <v>51202110000</v>
      </c>
      <c r="C142" s="225" t="s">
        <v>1055</v>
      </c>
      <c r="D142" s="277"/>
      <c r="E142" s="277"/>
    </row>
    <row r="143" spans="2:5" x14ac:dyDescent="0.25">
      <c r="B143" s="288">
        <v>51202120000</v>
      </c>
      <c r="C143" s="225" t="s">
        <v>1056</v>
      </c>
      <c r="D143" s="277"/>
      <c r="E143" s="277"/>
    </row>
    <row r="144" spans="2:5" x14ac:dyDescent="0.25">
      <c r="B144" s="288">
        <v>51202130000</v>
      </c>
      <c r="C144" s="225" t="s">
        <v>1057</v>
      </c>
      <c r="D144" s="277"/>
      <c r="E144" s="277"/>
    </row>
    <row r="145" spans="2:5" x14ac:dyDescent="0.25">
      <c r="B145" s="288">
        <v>51202140000</v>
      </c>
      <c r="C145" s="225" t="s">
        <v>1058</v>
      </c>
      <c r="D145" s="277"/>
      <c r="E145" s="277"/>
    </row>
    <row r="146" spans="2:5" x14ac:dyDescent="0.25">
      <c r="B146" s="288">
        <v>51202150000</v>
      </c>
      <c r="C146" s="225" t="s">
        <v>1059</v>
      </c>
      <c r="D146" s="277"/>
      <c r="E146" s="277"/>
    </row>
    <row r="147" spans="2:5" x14ac:dyDescent="0.25">
      <c r="B147" s="288">
        <v>51202160000</v>
      </c>
      <c r="C147" s="225" t="s">
        <v>1060</v>
      </c>
      <c r="D147" s="277"/>
      <c r="E147" s="277"/>
    </row>
    <row r="148" spans="2:5" x14ac:dyDescent="0.25">
      <c r="B148" s="288">
        <v>51202170000</v>
      </c>
      <c r="C148" s="225" t="s">
        <v>1061</v>
      </c>
      <c r="D148" s="277"/>
      <c r="E148" s="277"/>
    </row>
    <row r="149" spans="2:5" x14ac:dyDescent="0.25">
      <c r="B149" s="288">
        <v>51202180000</v>
      </c>
      <c r="C149" s="225" t="s">
        <v>1062</v>
      </c>
      <c r="D149" s="277"/>
      <c r="E149" s="277"/>
    </row>
    <row r="150" spans="2:5" x14ac:dyDescent="0.25">
      <c r="B150" s="288">
        <v>51202190000</v>
      </c>
      <c r="C150" s="225" t="s">
        <v>566</v>
      </c>
      <c r="D150" s="277"/>
      <c r="E150" s="277"/>
    </row>
    <row r="151" spans="2:5" x14ac:dyDescent="0.25">
      <c r="B151" s="288">
        <v>51202200000</v>
      </c>
      <c r="C151" s="225" t="s">
        <v>1063</v>
      </c>
      <c r="D151" s="277"/>
      <c r="E151" s="277"/>
    </row>
    <row r="152" spans="2:5" x14ac:dyDescent="0.25">
      <c r="B152" s="288">
        <v>51202210000</v>
      </c>
      <c r="C152" s="225" t="s">
        <v>572</v>
      </c>
      <c r="D152" s="277"/>
      <c r="E152" s="277"/>
    </row>
    <row r="153" spans="2:5" x14ac:dyDescent="0.25">
      <c r="B153" s="288">
        <v>51202220000</v>
      </c>
      <c r="C153" s="225" t="s">
        <v>1064</v>
      </c>
      <c r="D153" s="277"/>
      <c r="E153" s="277"/>
    </row>
    <row r="154" spans="2:5" x14ac:dyDescent="0.25">
      <c r="B154" s="288">
        <v>51202230000</v>
      </c>
      <c r="C154" s="225" t="s">
        <v>1091</v>
      </c>
      <c r="D154" s="277"/>
      <c r="E154" s="277"/>
    </row>
    <row r="155" spans="2:5" x14ac:dyDescent="0.25">
      <c r="B155" s="288">
        <v>51202240000</v>
      </c>
      <c r="C155" s="225" t="s">
        <v>1066</v>
      </c>
      <c r="D155" s="277"/>
      <c r="E155" s="277"/>
    </row>
    <row r="156" spans="2:5" x14ac:dyDescent="0.25">
      <c r="B156" s="288">
        <v>51202250000</v>
      </c>
      <c r="C156" s="225" t="s">
        <v>1067</v>
      </c>
      <c r="D156" s="277"/>
      <c r="E156" s="277"/>
    </row>
    <row r="157" spans="2:5" x14ac:dyDescent="0.25">
      <c r="B157" s="288">
        <v>51202260000</v>
      </c>
      <c r="C157" s="225" t="s">
        <v>1068</v>
      </c>
      <c r="D157" s="277"/>
      <c r="E157" s="277"/>
    </row>
    <row r="158" spans="2:5" x14ac:dyDescent="0.25">
      <c r="B158" s="288">
        <v>51202270000</v>
      </c>
      <c r="C158" s="225" t="s">
        <v>1069</v>
      </c>
      <c r="D158" s="277"/>
      <c r="E158" s="277"/>
    </row>
    <row r="159" spans="2:5" x14ac:dyDescent="0.25">
      <c r="B159" s="288">
        <v>51202280000</v>
      </c>
      <c r="C159" s="225" t="s">
        <v>1070</v>
      </c>
      <c r="D159" s="277"/>
      <c r="E159" s="277"/>
    </row>
    <row r="160" spans="2:5" x14ac:dyDescent="0.25">
      <c r="B160" s="288">
        <v>51202290000</v>
      </c>
      <c r="C160" s="225" t="s">
        <v>1071</v>
      </c>
      <c r="D160" s="277"/>
      <c r="E160" s="277"/>
    </row>
    <row r="161" spans="2:5" x14ac:dyDescent="0.25">
      <c r="B161" s="288">
        <v>51202300000</v>
      </c>
      <c r="C161" s="225" t="s">
        <v>1072</v>
      </c>
      <c r="D161" s="279"/>
      <c r="E161" s="279"/>
    </row>
    <row r="162" spans="2:5" x14ac:dyDescent="0.25">
      <c r="B162" s="287">
        <v>51203000000</v>
      </c>
      <c r="C162" s="273" t="s">
        <v>1092</v>
      </c>
      <c r="D162" s="192">
        <f>SUM(D163:D170)</f>
        <v>0</v>
      </c>
      <c r="E162" s="192">
        <v>0</v>
      </c>
    </row>
    <row r="163" spans="2:5" x14ac:dyDescent="0.25">
      <c r="B163" s="288">
        <v>51203010000</v>
      </c>
      <c r="C163" s="225" t="s">
        <v>1089</v>
      </c>
      <c r="D163" s="279"/>
      <c r="E163" s="279"/>
    </row>
    <row r="164" spans="2:5" x14ac:dyDescent="0.25">
      <c r="B164" s="288">
        <v>51203020000</v>
      </c>
      <c r="C164" s="225" t="s">
        <v>1047</v>
      </c>
      <c r="D164" s="279"/>
      <c r="E164" s="279"/>
    </row>
    <row r="165" spans="2:5" x14ac:dyDescent="0.25">
      <c r="B165" s="288">
        <v>51203030000</v>
      </c>
      <c r="C165" s="225" t="s">
        <v>1048</v>
      </c>
      <c r="D165" s="279"/>
      <c r="E165" s="279"/>
    </row>
    <row r="166" spans="2:5" x14ac:dyDescent="0.25">
      <c r="B166" s="288">
        <v>51203040000</v>
      </c>
      <c r="C166" s="225" t="s">
        <v>1049</v>
      </c>
      <c r="D166" s="279"/>
      <c r="E166" s="279"/>
    </row>
    <row r="167" spans="2:5" x14ac:dyDescent="0.25">
      <c r="B167" s="288">
        <v>51203050000</v>
      </c>
      <c r="C167" s="225" t="s">
        <v>1090</v>
      </c>
      <c r="D167" s="279"/>
      <c r="E167" s="279"/>
    </row>
    <row r="168" spans="2:5" x14ac:dyDescent="0.25">
      <c r="B168" s="288">
        <v>51203060000</v>
      </c>
      <c r="C168" s="225" t="s">
        <v>1051</v>
      </c>
      <c r="D168" s="279"/>
      <c r="E168" s="279"/>
    </row>
    <row r="169" spans="2:5" x14ac:dyDescent="0.25">
      <c r="B169" s="288">
        <v>51203070000</v>
      </c>
      <c r="C169" s="225" t="s">
        <v>1052</v>
      </c>
      <c r="D169" s="279"/>
      <c r="E169" s="279"/>
    </row>
    <row r="170" spans="2:5" x14ac:dyDescent="0.25">
      <c r="B170" s="288">
        <v>51203080000</v>
      </c>
      <c r="C170" s="225" t="s">
        <v>1038</v>
      </c>
      <c r="D170" s="279"/>
      <c r="E170" s="279"/>
    </row>
    <row r="171" spans="2:5" x14ac:dyDescent="0.25">
      <c r="B171" s="287">
        <v>51300000000</v>
      </c>
      <c r="C171" s="273" t="s">
        <v>1093</v>
      </c>
      <c r="D171" s="192">
        <f>D172</f>
        <v>0</v>
      </c>
      <c r="E171" s="192">
        <f>E172</f>
        <v>0</v>
      </c>
    </row>
    <row r="172" spans="2:5" x14ac:dyDescent="0.25">
      <c r="B172" s="287">
        <v>51301000000</v>
      </c>
      <c r="C172" s="273" t="s">
        <v>1094</v>
      </c>
      <c r="D172" s="192">
        <f>SUM(D173:D178)</f>
        <v>0</v>
      </c>
      <c r="E172" s="192">
        <f>SUM(E173:E178)</f>
        <v>0</v>
      </c>
    </row>
    <row r="173" spans="2:5" x14ac:dyDescent="0.25">
      <c r="B173" s="288">
        <v>51301010000</v>
      </c>
      <c r="C173" s="225" t="s">
        <v>1095</v>
      </c>
      <c r="D173" s="277"/>
      <c r="E173" s="277"/>
    </row>
    <row r="174" spans="2:5" x14ac:dyDescent="0.25">
      <c r="B174" s="288">
        <v>51301020000</v>
      </c>
      <c r="C174" s="225" t="s">
        <v>1096</v>
      </c>
      <c r="D174" s="277"/>
      <c r="E174" s="277"/>
    </row>
    <row r="175" spans="2:5" x14ac:dyDescent="0.25">
      <c r="B175" s="288">
        <v>51301030000</v>
      </c>
      <c r="C175" s="225" t="s">
        <v>1097</v>
      </c>
      <c r="D175" s="277"/>
      <c r="E175" s="277"/>
    </row>
    <row r="176" spans="2:5" x14ac:dyDescent="0.25">
      <c r="B176" s="288">
        <v>51301040000</v>
      </c>
      <c r="C176" s="225" t="s">
        <v>1098</v>
      </c>
      <c r="D176" s="277"/>
      <c r="E176" s="277"/>
    </row>
    <row r="177" spans="2:5" x14ac:dyDescent="0.25">
      <c r="B177" s="288">
        <v>51301050000</v>
      </c>
      <c r="C177" s="225" t="s">
        <v>1099</v>
      </c>
      <c r="D177" s="277"/>
      <c r="E177" s="277"/>
    </row>
    <row r="178" spans="2:5" x14ac:dyDescent="0.25">
      <c r="B178" s="288">
        <v>51301060000</v>
      </c>
      <c r="C178" s="225" t="s">
        <v>1070</v>
      </c>
      <c r="D178" s="277"/>
      <c r="E178" s="277"/>
    </row>
    <row r="179" spans="2:5" x14ac:dyDescent="0.25">
      <c r="B179" s="287">
        <v>52000000000</v>
      </c>
      <c r="C179" s="273" t="s">
        <v>1100</v>
      </c>
      <c r="D179" s="192">
        <f>D180</f>
        <v>0</v>
      </c>
      <c r="E179" s="192">
        <f>E180</f>
        <v>0</v>
      </c>
    </row>
    <row r="180" spans="2:5" x14ac:dyDescent="0.25">
      <c r="B180" s="287">
        <v>52100000000</v>
      </c>
      <c r="C180" s="273" t="s">
        <v>1101</v>
      </c>
      <c r="D180" s="192">
        <f>D181</f>
        <v>0</v>
      </c>
      <c r="E180" s="192">
        <f>E181</f>
        <v>0</v>
      </c>
    </row>
    <row r="181" spans="2:5" x14ac:dyDescent="0.25">
      <c r="B181" s="287">
        <v>52101000000</v>
      </c>
      <c r="C181" s="273" t="s">
        <v>1102</v>
      </c>
      <c r="D181" s="192">
        <f>SUM(D182:D188)</f>
        <v>0</v>
      </c>
      <c r="E181" s="192">
        <f>SUM(E182:E188)</f>
        <v>0</v>
      </c>
    </row>
    <row r="182" spans="2:5" x14ac:dyDescent="0.25">
      <c r="B182" s="288">
        <v>52101010000</v>
      </c>
      <c r="C182" s="225" t="s">
        <v>1021</v>
      </c>
      <c r="D182" s="190"/>
      <c r="E182" s="190"/>
    </row>
    <row r="183" spans="2:5" x14ac:dyDescent="0.25">
      <c r="B183" s="288">
        <v>52101020000</v>
      </c>
      <c r="C183" s="225" t="s">
        <v>1103</v>
      </c>
      <c r="D183" s="190"/>
      <c r="E183" s="190"/>
    </row>
    <row r="184" spans="2:5" x14ac:dyDescent="0.25">
      <c r="B184" s="288">
        <v>52101030000</v>
      </c>
      <c r="C184" s="225" t="s">
        <v>1104</v>
      </c>
      <c r="D184" s="190"/>
      <c r="E184" s="190"/>
    </row>
    <row r="185" spans="2:5" x14ac:dyDescent="0.25">
      <c r="B185" s="288">
        <v>52101040000</v>
      </c>
      <c r="C185" s="225" t="s">
        <v>1105</v>
      </c>
      <c r="D185" s="190"/>
      <c r="E185" s="190"/>
    </row>
    <row r="186" spans="2:5" x14ac:dyDescent="0.25">
      <c r="B186" s="288">
        <v>52101050000</v>
      </c>
      <c r="C186" s="225" t="s">
        <v>1106</v>
      </c>
      <c r="D186" s="190"/>
      <c r="E186" s="190"/>
    </row>
    <row r="187" spans="2:5" x14ac:dyDescent="0.25">
      <c r="B187" s="288">
        <v>52101060000</v>
      </c>
      <c r="C187" s="225" t="s">
        <v>1107</v>
      </c>
      <c r="D187" s="190"/>
      <c r="E187" s="190"/>
    </row>
    <row r="188" spans="2:5" x14ac:dyDescent="0.25">
      <c r="B188" s="288">
        <v>52101070000</v>
      </c>
      <c r="C188" s="225" t="s">
        <v>1108</v>
      </c>
      <c r="D188" s="190"/>
      <c r="E188" s="190"/>
    </row>
    <row r="189" spans="2:5" x14ac:dyDescent="0.25">
      <c r="B189" s="109"/>
      <c r="C189" s="57"/>
      <c r="D189" s="193"/>
      <c r="E189" s="193"/>
    </row>
    <row r="190" spans="2:5" x14ac:dyDescent="0.25">
      <c r="B190" s="287">
        <v>60000000000</v>
      </c>
      <c r="C190" s="273" t="s">
        <v>1109</v>
      </c>
      <c r="D190" s="192">
        <f>D191</f>
        <v>0</v>
      </c>
      <c r="E190" s="192">
        <f>E191</f>
        <v>0</v>
      </c>
    </row>
    <row r="191" spans="2:5" x14ac:dyDescent="0.25">
      <c r="B191" s="287">
        <v>61000000000</v>
      </c>
      <c r="C191" s="273" t="s">
        <v>1109</v>
      </c>
      <c r="D191" s="192">
        <f>D192</f>
        <v>0</v>
      </c>
      <c r="E191" s="192">
        <f>E192</f>
        <v>0</v>
      </c>
    </row>
    <row r="192" spans="2:5" x14ac:dyDescent="0.25">
      <c r="B192" s="287">
        <v>61100000000</v>
      </c>
      <c r="C192" s="273" t="s">
        <v>1110</v>
      </c>
      <c r="D192" s="192">
        <f>D193+D197</f>
        <v>0</v>
      </c>
      <c r="E192" s="192">
        <f>E193+E197</f>
        <v>0</v>
      </c>
    </row>
    <row r="193" spans="2:5" x14ac:dyDescent="0.25">
      <c r="B193" s="287">
        <v>61101000000</v>
      </c>
      <c r="C193" s="273" t="s">
        <v>1111</v>
      </c>
      <c r="D193" s="192">
        <f>SUM(D194:D196)</f>
        <v>0</v>
      </c>
      <c r="E193" s="192">
        <f>SUM(E194:E196)</f>
        <v>0</v>
      </c>
    </row>
    <row r="194" spans="2:5" x14ac:dyDescent="0.25">
      <c r="B194" s="288">
        <v>61101010000</v>
      </c>
      <c r="C194" s="225" t="s">
        <v>1112</v>
      </c>
      <c r="D194" s="279">
        <f>+D6-D69</f>
        <v>0</v>
      </c>
      <c r="E194" s="279">
        <f>+E6-E69</f>
        <v>0</v>
      </c>
    </row>
    <row r="195" spans="2:5" x14ac:dyDescent="0.25">
      <c r="B195" s="288">
        <v>61101020000</v>
      </c>
      <c r="C195" s="225" t="s">
        <v>1113</v>
      </c>
      <c r="D195" s="279"/>
      <c r="E195" s="279"/>
    </row>
    <row r="196" spans="2:5" x14ac:dyDescent="0.25">
      <c r="B196" s="288">
        <v>61101030000</v>
      </c>
      <c r="C196" s="225" t="s">
        <v>1114</v>
      </c>
      <c r="D196" s="279"/>
      <c r="E196" s="279"/>
    </row>
    <row r="197" spans="2:5" x14ac:dyDescent="0.25">
      <c r="B197" s="287">
        <v>61102000000</v>
      </c>
      <c r="C197" s="273" t="s">
        <v>1115</v>
      </c>
      <c r="D197" s="290">
        <f>SUM(D198:D200)</f>
        <v>0</v>
      </c>
      <c r="E197" s="290">
        <f>SUM(E198:E200)</f>
        <v>0</v>
      </c>
    </row>
    <row r="198" spans="2:5" x14ac:dyDescent="0.25">
      <c r="B198" s="288">
        <v>61102010000</v>
      </c>
      <c r="C198" s="225" t="s">
        <v>1113</v>
      </c>
      <c r="D198" s="279"/>
      <c r="E198" s="279"/>
    </row>
    <row r="199" spans="2:5" x14ac:dyDescent="0.25">
      <c r="B199" s="288">
        <v>61102020000</v>
      </c>
      <c r="C199" s="225" t="s">
        <v>1114</v>
      </c>
      <c r="D199" s="279"/>
      <c r="E199" s="279"/>
    </row>
    <row r="200" spans="2:5" ht="16.5" thickBot="1" x14ac:dyDescent="0.3">
      <c r="B200" s="291">
        <v>61102030000</v>
      </c>
      <c r="C200" s="230" t="s">
        <v>1116</v>
      </c>
      <c r="D200" s="282"/>
      <c r="E200" s="282"/>
    </row>
    <row r="201" spans="2:5" ht="17.25" thickTop="1" thickBot="1" x14ac:dyDescent="0.3">
      <c r="B201" s="285"/>
      <c r="C201" s="146"/>
      <c r="D201" s="265"/>
      <c r="E201" s="265"/>
    </row>
    <row r="202" spans="2:5" ht="17.25" thickTop="1" thickBot="1" x14ac:dyDescent="0.3">
      <c r="B202" s="285"/>
      <c r="C202" s="153" t="s">
        <v>1117</v>
      </c>
      <c r="D202" s="154">
        <f>D6-D69-'Balance General'!D250-'Balance General'!D253+'Balance General'!D252</f>
        <v>0</v>
      </c>
      <c r="E202" s="156">
        <f>E6-E69-'Balance General'!E250-'Balance General'!E253+'Balance General'!E252</f>
        <v>0</v>
      </c>
    </row>
    <row r="203" spans="2:5" ht="16.5" thickTop="1" x14ac:dyDescent="0.25">
      <c r="B203" s="285"/>
      <c r="C203" s="146"/>
      <c r="D203" s="265"/>
      <c r="E203" s="265"/>
    </row>
  </sheetData>
  <mergeCells count="2">
    <mergeCell ref="B3:E3"/>
    <mergeCell ref="B4:E4"/>
  </mergeCells>
  <pageMargins left="0.7" right="0.7" top="0.75" bottom="0.75" header="0.3" footer="0.3"/>
  <pageSetup paperSize="9" scale="56" fitToHeight="0" orientation="portrait" r:id="rId1"/>
  <ignoredErrors>
    <ignoredError sqref="E197 E6:E9 E131 E171:E172 E179:E181 E190:E193" unlockedFormula="1"/>
  </ignoredError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22">
    <pageSetUpPr fitToPage="1"/>
  </sheetPr>
  <dimension ref="A1:G188"/>
  <sheetViews>
    <sheetView zoomScale="80" zoomScaleNormal="80" workbookViewId="0"/>
  </sheetViews>
  <sheetFormatPr baseColWidth="10" defaultColWidth="11.42578125" defaultRowHeight="15.75" x14ac:dyDescent="0.25"/>
  <cols>
    <col min="1" max="1" width="5" style="48" customWidth="1"/>
    <col min="2" max="2" width="17.140625" style="48" customWidth="1"/>
    <col min="3" max="3" width="85.85546875" style="48" customWidth="1"/>
    <col min="4" max="6" width="20.5703125" style="48" customWidth="1"/>
    <col min="7" max="7" width="19" style="48" customWidth="1"/>
    <col min="8" max="16384" width="11.42578125" style="46"/>
  </cols>
  <sheetData>
    <row r="1" spans="2:7" ht="21" customHeight="1" x14ac:dyDescent="0.25">
      <c r="B1" s="135"/>
      <c r="C1" s="135"/>
      <c r="D1" s="135"/>
      <c r="E1" s="135"/>
      <c r="F1" s="135"/>
      <c r="G1" s="135"/>
    </row>
    <row r="2" spans="2:7" ht="21" customHeight="1" thickBot="1" x14ac:dyDescent="0.3">
      <c r="B2" s="135"/>
      <c r="C2" s="221"/>
      <c r="D2" s="135"/>
      <c r="E2" s="135"/>
      <c r="F2" s="135"/>
      <c r="G2" s="135"/>
    </row>
    <row r="3" spans="2:7" ht="16.5" thickTop="1" x14ac:dyDescent="0.25">
      <c r="B3" s="403" t="s">
        <v>1230</v>
      </c>
      <c r="C3" s="404"/>
      <c r="D3" s="404"/>
      <c r="E3" s="404"/>
      <c r="F3" s="404"/>
      <c r="G3" s="405"/>
    </row>
    <row r="4" spans="2:7" x14ac:dyDescent="0.25">
      <c r="B4" s="406" t="s">
        <v>1118</v>
      </c>
      <c r="C4" s="407"/>
      <c r="D4" s="222" t="s">
        <v>1119</v>
      </c>
      <c r="E4" s="222" t="s">
        <v>1120</v>
      </c>
      <c r="F4" s="222" t="s">
        <v>1121</v>
      </c>
      <c r="G4" s="223" t="s">
        <v>1122</v>
      </c>
    </row>
    <row r="5" spans="2:7" x14ac:dyDescent="0.25">
      <c r="B5" s="224" t="s">
        <v>793</v>
      </c>
      <c r="C5" s="225" t="s">
        <v>977</v>
      </c>
      <c r="D5" s="196">
        <f>+D6+D57</f>
        <v>0</v>
      </c>
      <c r="E5" s="196">
        <f>+E6+E57</f>
        <v>0</v>
      </c>
      <c r="F5" s="226">
        <f>E5-D5</f>
        <v>0</v>
      </c>
      <c r="G5" s="227">
        <f>IFERROR(D5*100/E5,0)</f>
        <v>0</v>
      </c>
    </row>
    <row r="6" spans="2:7" x14ac:dyDescent="0.25">
      <c r="B6" s="224" t="s">
        <v>794</v>
      </c>
      <c r="C6" s="225" t="s">
        <v>978</v>
      </c>
      <c r="D6" s="196">
        <f>+D7+D26+D52</f>
        <v>0</v>
      </c>
      <c r="E6" s="196">
        <f>+E7+E26+E52</f>
        <v>0</v>
      </c>
      <c r="F6" s="226">
        <f t="shared" ref="F6:F68" si="0">E6-D6</f>
        <v>0</v>
      </c>
      <c r="G6" s="227">
        <f t="shared" ref="G6:G68" si="1">IFERROR(D6*100/E6,0)</f>
        <v>0</v>
      </c>
    </row>
    <row r="7" spans="2:7" x14ac:dyDescent="0.25">
      <c r="B7" s="224" t="s">
        <v>795</v>
      </c>
      <c r="C7" s="225" t="s">
        <v>979</v>
      </c>
      <c r="D7" s="196">
        <f>+D8</f>
        <v>0</v>
      </c>
      <c r="E7" s="196">
        <f>+E8</f>
        <v>0</v>
      </c>
      <c r="F7" s="226">
        <f t="shared" si="0"/>
        <v>0</v>
      </c>
      <c r="G7" s="227">
        <f t="shared" si="1"/>
        <v>0</v>
      </c>
    </row>
    <row r="8" spans="2:7" x14ac:dyDescent="0.25">
      <c r="B8" s="224" t="s">
        <v>796</v>
      </c>
      <c r="C8" s="225" t="s">
        <v>980</v>
      </c>
      <c r="D8" s="196">
        <f>+SUM(D9:D25)</f>
        <v>0</v>
      </c>
      <c r="E8" s="196">
        <f>+SUM(E9:E25)</f>
        <v>0</v>
      </c>
      <c r="F8" s="226">
        <f t="shared" si="0"/>
        <v>0</v>
      </c>
      <c r="G8" s="227">
        <f t="shared" si="1"/>
        <v>0</v>
      </c>
    </row>
    <row r="9" spans="2:7" x14ac:dyDescent="0.25">
      <c r="B9" s="224" t="s">
        <v>797</v>
      </c>
      <c r="C9" s="225" t="s">
        <v>981</v>
      </c>
      <c r="D9" s="279"/>
      <c r="E9" s="197"/>
      <c r="F9" s="226">
        <f t="shared" si="0"/>
        <v>0</v>
      </c>
      <c r="G9" s="227">
        <f t="shared" si="1"/>
        <v>0</v>
      </c>
    </row>
    <row r="10" spans="2:7" x14ac:dyDescent="0.25">
      <c r="B10" s="224" t="s">
        <v>798</v>
      </c>
      <c r="C10" s="225" t="s">
        <v>982</v>
      </c>
      <c r="D10" s="279"/>
      <c r="E10" s="197"/>
      <c r="F10" s="226">
        <f t="shared" si="0"/>
        <v>0</v>
      </c>
      <c r="G10" s="227">
        <f t="shared" si="1"/>
        <v>0</v>
      </c>
    </row>
    <row r="11" spans="2:7" x14ac:dyDescent="0.25">
      <c r="B11" s="224" t="s">
        <v>799</v>
      </c>
      <c r="C11" s="228" t="s">
        <v>983</v>
      </c>
      <c r="D11" s="289"/>
      <c r="E11" s="197"/>
      <c r="F11" s="226">
        <f t="shared" si="0"/>
        <v>0</v>
      </c>
      <c r="G11" s="227">
        <f t="shared" si="1"/>
        <v>0</v>
      </c>
    </row>
    <row r="12" spans="2:7" x14ac:dyDescent="0.25">
      <c r="B12" s="224" t="s">
        <v>800</v>
      </c>
      <c r="C12" s="225" t="s">
        <v>984</v>
      </c>
      <c r="D12" s="279"/>
      <c r="E12" s="197"/>
      <c r="F12" s="226">
        <f t="shared" si="0"/>
        <v>0</v>
      </c>
      <c r="G12" s="227">
        <f t="shared" si="1"/>
        <v>0</v>
      </c>
    </row>
    <row r="13" spans="2:7" x14ac:dyDescent="0.25">
      <c r="B13" s="224" t="s">
        <v>801</v>
      </c>
      <c r="C13" s="228" t="s">
        <v>985</v>
      </c>
      <c r="D13" s="289"/>
      <c r="E13" s="197"/>
      <c r="F13" s="226">
        <f t="shared" si="0"/>
        <v>0</v>
      </c>
      <c r="G13" s="227">
        <f t="shared" si="1"/>
        <v>0</v>
      </c>
    </row>
    <row r="14" spans="2:7" x14ac:dyDescent="0.25">
      <c r="B14" s="224" t="s">
        <v>802</v>
      </c>
      <c r="C14" s="225" t="s">
        <v>986</v>
      </c>
      <c r="D14" s="279"/>
      <c r="E14" s="197"/>
      <c r="F14" s="226">
        <f t="shared" si="0"/>
        <v>0</v>
      </c>
      <c r="G14" s="227">
        <f t="shared" si="1"/>
        <v>0</v>
      </c>
    </row>
    <row r="15" spans="2:7" x14ac:dyDescent="0.25">
      <c r="B15" s="224" t="s">
        <v>803</v>
      </c>
      <c r="C15" s="225" t="s">
        <v>987</v>
      </c>
      <c r="D15" s="279"/>
      <c r="E15" s="197"/>
      <c r="F15" s="226">
        <f t="shared" si="0"/>
        <v>0</v>
      </c>
      <c r="G15" s="227">
        <f t="shared" si="1"/>
        <v>0</v>
      </c>
    </row>
    <row r="16" spans="2:7" x14ac:dyDescent="0.25">
      <c r="B16" s="224" t="s">
        <v>804</v>
      </c>
      <c r="C16" s="225" t="s">
        <v>988</v>
      </c>
      <c r="D16" s="279"/>
      <c r="E16" s="197"/>
      <c r="F16" s="226">
        <f t="shared" si="0"/>
        <v>0</v>
      </c>
      <c r="G16" s="227">
        <f t="shared" si="1"/>
        <v>0</v>
      </c>
    </row>
    <row r="17" spans="2:7" x14ac:dyDescent="0.25">
      <c r="B17" s="224" t="s">
        <v>805</v>
      </c>
      <c r="C17" s="225" t="s">
        <v>989</v>
      </c>
      <c r="D17" s="279"/>
      <c r="E17" s="197"/>
      <c r="F17" s="226">
        <f t="shared" si="0"/>
        <v>0</v>
      </c>
      <c r="G17" s="227">
        <f t="shared" si="1"/>
        <v>0</v>
      </c>
    </row>
    <row r="18" spans="2:7" x14ac:dyDescent="0.25">
      <c r="B18" s="224" t="s">
        <v>806</v>
      </c>
      <c r="C18" s="228" t="s">
        <v>990</v>
      </c>
      <c r="D18" s="289"/>
      <c r="E18" s="198"/>
      <c r="F18" s="226">
        <f t="shared" si="0"/>
        <v>0</v>
      </c>
      <c r="G18" s="227">
        <f t="shared" si="1"/>
        <v>0</v>
      </c>
    </row>
    <row r="19" spans="2:7" x14ac:dyDescent="0.25">
      <c r="B19" s="224" t="s">
        <v>807</v>
      </c>
      <c r="C19" s="228" t="s">
        <v>991</v>
      </c>
      <c r="D19" s="289"/>
      <c r="E19" s="198"/>
      <c r="F19" s="226">
        <f t="shared" si="0"/>
        <v>0</v>
      </c>
      <c r="G19" s="227">
        <f t="shared" si="1"/>
        <v>0</v>
      </c>
    </row>
    <row r="20" spans="2:7" x14ac:dyDescent="0.25">
      <c r="B20" s="224" t="s">
        <v>808</v>
      </c>
      <c r="C20" s="225" t="s">
        <v>992</v>
      </c>
      <c r="D20" s="279"/>
      <c r="E20" s="197"/>
      <c r="F20" s="226">
        <f t="shared" si="0"/>
        <v>0</v>
      </c>
      <c r="G20" s="227">
        <f t="shared" si="1"/>
        <v>0</v>
      </c>
    </row>
    <row r="21" spans="2:7" x14ac:dyDescent="0.25">
      <c r="B21" s="224" t="s">
        <v>809</v>
      </c>
      <c r="C21" s="225" t="s">
        <v>993</v>
      </c>
      <c r="D21" s="279"/>
      <c r="E21" s="197"/>
      <c r="F21" s="226">
        <f t="shared" si="0"/>
        <v>0</v>
      </c>
      <c r="G21" s="227">
        <f t="shared" si="1"/>
        <v>0</v>
      </c>
    </row>
    <row r="22" spans="2:7" x14ac:dyDescent="0.25">
      <c r="B22" s="224" t="s">
        <v>810</v>
      </c>
      <c r="C22" s="225" t="s">
        <v>994</v>
      </c>
      <c r="D22" s="279"/>
      <c r="E22" s="197"/>
      <c r="F22" s="226">
        <f t="shared" si="0"/>
        <v>0</v>
      </c>
      <c r="G22" s="227">
        <f t="shared" si="1"/>
        <v>0</v>
      </c>
    </row>
    <row r="23" spans="2:7" x14ac:dyDescent="0.25">
      <c r="B23" s="224" t="s">
        <v>811</v>
      </c>
      <c r="C23" s="225" t="s">
        <v>995</v>
      </c>
      <c r="D23" s="279"/>
      <c r="E23" s="197"/>
      <c r="F23" s="226">
        <f t="shared" si="0"/>
        <v>0</v>
      </c>
      <c r="G23" s="227">
        <f t="shared" si="1"/>
        <v>0</v>
      </c>
    </row>
    <row r="24" spans="2:7" x14ac:dyDescent="0.25">
      <c r="B24" s="224" t="s">
        <v>812</v>
      </c>
      <c r="C24" s="225" t="s">
        <v>996</v>
      </c>
      <c r="D24" s="279"/>
      <c r="E24" s="197"/>
      <c r="F24" s="226">
        <f t="shared" si="0"/>
        <v>0</v>
      </c>
      <c r="G24" s="227">
        <f t="shared" si="1"/>
        <v>0</v>
      </c>
    </row>
    <row r="25" spans="2:7" x14ac:dyDescent="0.25">
      <c r="B25" s="224" t="s">
        <v>813</v>
      </c>
      <c r="C25" s="225" t="s">
        <v>997</v>
      </c>
      <c r="D25" s="279"/>
      <c r="E25" s="197"/>
      <c r="F25" s="226">
        <f t="shared" si="0"/>
        <v>0</v>
      </c>
      <c r="G25" s="227">
        <f t="shared" si="1"/>
        <v>0</v>
      </c>
    </row>
    <row r="26" spans="2:7" x14ac:dyDescent="0.25">
      <c r="B26" s="224" t="s">
        <v>814</v>
      </c>
      <c r="C26" s="225" t="s">
        <v>998</v>
      </c>
      <c r="D26" s="196">
        <f>+D27+D39</f>
        <v>0</v>
      </c>
      <c r="E26" s="196">
        <f>+E27+E39</f>
        <v>0</v>
      </c>
      <c r="F26" s="226">
        <f t="shared" si="0"/>
        <v>0</v>
      </c>
      <c r="G26" s="227">
        <f t="shared" si="1"/>
        <v>0</v>
      </c>
    </row>
    <row r="27" spans="2:7" x14ac:dyDescent="0.25">
      <c r="B27" s="224" t="s">
        <v>815</v>
      </c>
      <c r="C27" s="225" t="s">
        <v>999</v>
      </c>
      <c r="D27" s="196">
        <f>+D28+D29+D30+D31+D32+D33+D34+D35+D36+D37+D38</f>
        <v>0</v>
      </c>
      <c r="E27" s="196">
        <f>+E28+E29+E30+E31+E32+E33+E34+E35+E36+E37+E38</f>
        <v>0</v>
      </c>
      <c r="F27" s="226">
        <f t="shared" si="0"/>
        <v>0</v>
      </c>
      <c r="G27" s="227">
        <f t="shared" si="1"/>
        <v>0</v>
      </c>
    </row>
    <row r="28" spans="2:7" x14ac:dyDescent="0.25">
      <c r="B28" s="224" t="s">
        <v>816</v>
      </c>
      <c r="C28" s="225" t="s">
        <v>1000</v>
      </c>
      <c r="D28" s="277"/>
      <c r="E28" s="197"/>
      <c r="F28" s="226">
        <f t="shared" si="0"/>
        <v>0</v>
      </c>
      <c r="G28" s="227">
        <f t="shared" si="1"/>
        <v>0</v>
      </c>
    </row>
    <row r="29" spans="2:7" x14ac:dyDescent="0.25">
      <c r="B29" s="224" t="s">
        <v>817</v>
      </c>
      <c r="C29" s="225" t="s">
        <v>1001</v>
      </c>
      <c r="D29" s="277"/>
      <c r="E29" s="197"/>
      <c r="F29" s="226">
        <f t="shared" si="0"/>
        <v>0</v>
      </c>
      <c r="G29" s="227">
        <f t="shared" si="1"/>
        <v>0</v>
      </c>
    </row>
    <row r="30" spans="2:7" x14ac:dyDescent="0.25">
      <c r="B30" s="224" t="s">
        <v>818</v>
      </c>
      <c r="C30" s="225" t="s">
        <v>1002</v>
      </c>
      <c r="D30" s="277"/>
      <c r="E30" s="197"/>
      <c r="F30" s="226">
        <f t="shared" si="0"/>
        <v>0</v>
      </c>
      <c r="G30" s="227">
        <f t="shared" si="1"/>
        <v>0</v>
      </c>
    </row>
    <row r="31" spans="2:7" x14ac:dyDescent="0.25">
      <c r="B31" s="224" t="s">
        <v>819</v>
      </c>
      <c r="C31" s="225" t="s">
        <v>1003</v>
      </c>
      <c r="D31" s="277"/>
      <c r="E31" s="197"/>
      <c r="F31" s="226">
        <f t="shared" si="0"/>
        <v>0</v>
      </c>
      <c r="G31" s="227">
        <f t="shared" si="1"/>
        <v>0</v>
      </c>
    </row>
    <row r="32" spans="2:7" x14ac:dyDescent="0.25">
      <c r="B32" s="224" t="s">
        <v>820</v>
      </c>
      <c r="C32" s="225" t="s">
        <v>1004</v>
      </c>
      <c r="D32" s="277"/>
      <c r="E32" s="197"/>
      <c r="F32" s="226">
        <f t="shared" si="0"/>
        <v>0</v>
      </c>
      <c r="G32" s="227">
        <f t="shared" si="1"/>
        <v>0</v>
      </c>
    </row>
    <row r="33" spans="2:7" x14ac:dyDescent="0.25">
      <c r="B33" s="224" t="s">
        <v>821</v>
      </c>
      <c r="C33" s="225" t="s">
        <v>1005</v>
      </c>
      <c r="D33" s="277"/>
      <c r="E33" s="197"/>
      <c r="F33" s="226">
        <f t="shared" si="0"/>
        <v>0</v>
      </c>
      <c r="G33" s="227">
        <f t="shared" si="1"/>
        <v>0</v>
      </c>
    </row>
    <row r="34" spans="2:7" x14ac:dyDescent="0.25">
      <c r="B34" s="224" t="s">
        <v>822</v>
      </c>
      <c r="C34" s="225" t="s">
        <v>1006</v>
      </c>
      <c r="D34" s="277"/>
      <c r="E34" s="197"/>
      <c r="F34" s="226">
        <f t="shared" si="0"/>
        <v>0</v>
      </c>
      <c r="G34" s="227">
        <f t="shared" si="1"/>
        <v>0</v>
      </c>
    </row>
    <row r="35" spans="2:7" x14ac:dyDescent="0.25">
      <c r="B35" s="224" t="s">
        <v>823</v>
      </c>
      <c r="C35" s="225" t="s">
        <v>1007</v>
      </c>
      <c r="D35" s="277"/>
      <c r="E35" s="197"/>
      <c r="F35" s="226">
        <f t="shared" si="0"/>
        <v>0</v>
      </c>
      <c r="G35" s="227">
        <f t="shared" si="1"/>
        <v>0</v>
      </c>
    </row>
    <row r="36" spans="2:7" x14ac:dyDescent="0.25">
      <c r="B36" s="224" t="s">
        <v>824</v>
      </c>
      <c r="C36" s="225" t="s">
        <v>1008</v>
      </c>
      <c r="D36" s="277"/>
      <c r="E36" s="197"/>
      <c r="F36" s="226">
        <f t="shared" si="0"/>
        <v>0</v>
      </c>
      <c r="G36" s="227">
        <f t="shared" si="1"/>
        <v>0</v>
      </c>
    </row>
    <row r="37" spans="2:7" x14ac:dyDescent="0.25">
      <c r="B37" s="224" t="s">
        <v>825</v>
      </c>
      <c r="C37" s="225" t="s">
        <v>1009</v>
      </c>
      <c r="D37" s="277"/>
      <c r="E37" s="197"/>
      <c r="F37" s="226">
        <f t="shared" si="0"/>
        <v>0</v>
      </c>
      <c r="G37" s="227">
        <f t="shared" si="1"/>
        <v>0</v>
      </c>
    </row>
    <row r="38" spans="2:7" x14ac:dyDescent="0.25">
      <c r="B38" s="224" t="s">
        <v>826</v>
      </c>
      <c r="C38" s="225" t="s">
        <v>1010</v>
      </c>
      <c r="D38" s="277"/>
      <c r="E38" s="197"/>
      <c r="F38" s="226">
        <f t="shared" si="0"/>
        <v>0</v>
      </c>
      <c r="G38" s="227">
        <f t="shared" si="1"/>
        <v>0</v>
      </c>
    </row>
    <row r="39" spans="2:7" x14ac:dyDescent="0.25">
      <c r="B39" s="224" t="s">
        <v>827</v>
      </c>
      <c r="C39" s="225" t="s">
        <v>1011</v>
      </c>
      <c r="D39" s="196">
        <f>+D40+D41+D42+D43+D44+D45+D46+D47+D48+D49+D50+D51</f>
        <v>0</v>
      </c>
      <c r="E39" s="196">
        <f>+E40+E41+E42+E43+E44+E45+E46+E47+E48+E49+E50+E51</f>
        <v>0</v>
      </c>
      <c r="F39" s="226">
        <f t="shared" si="0"/>
        <v>0</v>
      </c>
      <c r="G39" s="227">
        <f t="shared" si="1"/>
        <v>0</v>
      </c>
    </row>
    <row r="40" spans="2:7" x14ac:dyDescent="0.25">
      <c r="B40" s="224" t="s">
        <v>828</v>
      </c>
      <c r="C40" s="225" t="s">
        <v>1000</v>
      </c>
      <c r="D40" s="277"/>
      <c r="E40" s="197"/>
      <c r="F40" s="226">
        <f t="shared" si="0"/>
        <v>0</v>
      </c>
      <c r="G40" s="227">
        <f t="shared" si="1"/>
        <v>0</v>
      </c>
    </row>
    <row r="41" spans="2:7" x14ac:dyDescent="0.25">
      <c r="B41" s="224" t="s">
        <v>829</v>
      </c>
      <c r="C41" s="225" t="s">
        <v>1001</v>
      </c>
      <c r="D41" s="277"/>
      <c r="E41" s="197"/>
      <c r="F41" s="226">
        <f t="shared" si="0"/>
        <v>0</v>
      </c>
      <c r="G41" s="227">
        <f t="shared" si="1"/>
        <v>0</v>
      </c>
    </row>
    <row r="42" spans="2:7" x14ac:dyDescent="0.25">
      <c r="B42" s="224" t="s">
        <v>830</v>
      </c>
      <c r="C42" s="225" t="s">
        <v>1002</v>
      </c>
      <c r="D42" s="277"/>
      <c r="E42" s="197"/>
      <c r="F42" s="226">
        <f t="shared" si="0"/>
        <v>0</v>
      </c>
      <c r="G42" s="227">
        <f t="shared" si="1"/>
        <v>0</v>
      </c>
    </row>
    <row r="43" spans="2:7" x14ac:dyDescent="0.25">
      <c r="B43" s="224" t="s">
        <v>831</v>
      </c>
      <c r="C43" s="225" t="s">
        <v>1003</v>
      </c>
      <c r="D43" s="277"/>
      <c r="E43" s="197"/>
      <c r="F43" s="226">
        <f t="shared" si="0"/>
        <v>0</v>
      </c>
      <c r="G43" s="227">
        <f t="shared" si="1"/>
        <v>0</v>
      </c>
    </row>
    <row r="44" spans="2:7" x14ac:dyDescent="0.25">
      <c r="B44" s="224" t="s">
        <v>832</v>
      </c>
      <c r="C44" s="225" t="s">
        <v>1004</v>
      </c>
      <c r="D44" s="277"/>
      <c r="E44" s="197"/>
      <c r="F44" s="226">
        <f t="shared" si="0"/>
        <v>0</v>
      </c>
      <c r="G44" s="227">
        <f t="shared" si="1"/>
        <v>0</v>
      </c>
    </row>
    <row r="45" spans="2:7" x14ac:dyDescent="0.25">
      <c r="B45" s="224" t="s">
        <v>833</v>
      </c>
      <c r="C45" s="225" t="s">
        <v>1005</v>
      </c>
      <c r="D45" s="277"/>
      <c r="E45" s="197"/>
      <c r="F45" s="226">
        <f t="shared" si="0"/>
        <v>0</v>
      </c>
      <c r="G45" s="227">
        <f t="shared" si="1"/>
        <v>0</v>
      </c>
    </row>
    <row r="46" spans="2:7" x14ac:dyDescent="0.25">
      <c r="B46" s="224" t="s">
        <v>834</v>
      </c>
      <c r="C46" s="225" t="s">
        <v>1006</v>
      </c>
      <c r="D46" s="277"/>
      <c r="E46" s="197"/>
      <c r="F46" s="226">
        <f t="shared" si="0"/>
        <v>0</v>
      </c>
      <c r="G46" s="227">
        <f t="shared" si="1"/>
        <v>0</v>
      </c>
    </row>
    <row r="47" spans="2:7" x14ac:dyDescent="0.25">
      <c r="B47" s="224" t="s">
        <v>835</v>
      </c>
      <c r="C47" s="225" t="s">
        <v>1007</v>
      </c>
      <c r="D47" s="277"/>
      <c r="E47" s="197"/>
      <c r="F47" s="226">
        <f t="shared" si="0"/>
        <v>0</v>
      </c>
      <c r="G47" s="227">
        <f t="shared" si="1"/>
        <v>0</v>
      </c>
    </row>
    <row r="48" spans="2:7" x14ac:dyDescent="0.25">
      <c r="B48" s="224" t="s">
        <v>836</v>
      </c>
      <c r="C48" s="225" t="s">
        <v>1012</v>
      </c>
      <c r="D48" s="277"/>
      <c r="E48" s="197"/>
      <c r="F48" s="226">
        <f t="shared" si="0"/>
        <v>0</v>
      </c>
      <c r="G48" s="227">
        <f t="shared" si="1"/>
        <v>0</v>
      </c>
    </row>
    <row r="49" spans="2:7" x14ac:dyDescent="0.25">
      <c r="B49" s="224" t="s">
        <v>837</v>
      </c>
      <c r="C49" s="225" t="s">
        <v>1008</v>
      </c>
      <c r="D49" s="277"/>
      <c r="E49" s="197"/>
      <c r="F49" s="226">
        <f t="shared" si="0"/>
        <v>0</v>
      </c>
      <c r="G49" s="227">
        <f t="shared" si="1"/>
        <v>0</v>
      </c>
    </row>
    <row r="50" spans="2:7" x14ac:dyDescent="0.25">
      <c r="B50" s="224" t="s">
        <v>838</v>
      </c>
      <c r="C50" s="225" t="s">
        <v>1009</v>
      </c>
      <c r="D50" s="277"/>
      <c r="E50" s="197"/>
      <c r="F50" s="226">
        <f t="shared" si="0"/>
        <v>0</v>
      </c>
      <c r="G50" s="227">
        <f t="shared" si="1"/>
        <v>0</v>
      </c>
    </row>
    <row r="51" spans="2:7" x14ac:dyDescent="0.25">
      <c r="B51" s="224" t="s">
        <v>839</v>
      </c>
      <c r="C51" s="225" t="s">
        <v>1013</v>
      </c>
      <c r="D51" s="277"/>
      <c r="E51" s="197"/>
      <c r="F51" s="226">
        <f t="shared" si="0"/>
        <v>0</v>
      </c>
      <c r="G51" s="227">
        <f t="shared" si="1"/>
        <v>0</v>
      </c>
    </row>
    <row r="52" spans="2:7" x14ac:dyDescent="0.25">
      <c r="B52" s="224" t="s">
        <v>840</v>
      </c>
      <c r="C52" s="225" t="s">
        <v>1014</v>
      </c>
      <c r="D52" s="196">
        <f>+D53</f>
        <v>0</v>
      </c>
      <c r="E52" s="196">
        <f>+E53</f>
        <v>0</v>
      </c>
      <c r="F52" s="226">
        <f t="shared" si="0"/>
        <v>0</v>
      </c>
      <c r="G52" s="227">
        <f t="shared" si="1"/>
        <v>0</v>
      </c>
    </row>
    <row r="53" spans="2:7" x14ac:dyDescent="0.25">
      <c r="B53" s="224" t="s">
        <v>841</v>
      </c>
      <c r="C53" s="225" t="s">
        <v>1015</v>
      </c>
      <c r="D53" s="196">
        <f>+D54+D55+D56</f>
        <v>0</v>
      </c>
      <c r="E53" s="196">
        <f>+E54+E55+E56</f>
        <v>0</v>
      </c>
      <c r="F53" s="226">
        <f t="shared" si="0"/>
        <v>0</v>
      </c>
      <c r="G53" s="227">
        <f t="shared" si="1"/>
        <v>0</v>
      </c>
    </row>
    <row r="54" spans="2:7" x14ac:dyDescent="0.25">
      <c r="B54" s="224" t="s">
        <v>842</v>
      </c>
      <c r="C54" s="225" t="s">
        <v>1016</v>
      </c>
      <c r="D54" s="197"/>
      <c r="E54" s="197"/>
      <c r="F54" s="226">
        <f t="shared" si="0"/>
        <v>0</v>
      </c>
      <c r="G54" s="227">
        <f t="shared" si="1"/>
        <v>0</v>
      </c>
    </row>
    <row r="55" spans="2:7" x14ac:dyDescent="0.25">
      <c r="B55" s="224" t="s">
        <v>843</v>
      </c>
      <c r="C55" s="225" t="s">
        <v>1017</v>
      </c>
      <c r="D55" s="279"/>
      <c r="E55" s="197"/>
      <c r="F55" s="226">
        <f t="shared" si="0"/>
        <v>0</v>
      </c>
      <c r="G55" s="227">
        <f t="shared" si="1"/>
        <v>0</v>
      </c>
    </row>
    <row r="56" spans="2:7" x14ac:dyDescent="0.25">
      <c r="B56" s="224" t="s">
        <v>844</v>
      </c>
      <c r="C56" s="225" t="s">
        <v>1010</v>
      </c>
      <c r="D56" s="279"/>
      <c r="E56" s="197"/>
      <c r="F56" s="226">
        <f t="shared" si="0"/>
        <v>0</v>
      </c>
      <c r="G56" s="227">
        <f t="shared" si="1"/>
        <v>0</v>
      </c>
    </row>
    <row r="57" spans="2:7" x14ac:dyDescent="0.25">
      <c r="B57" s="224" t="s">
        <v>845</v>
      </c>
      <c r="C57" s="225" t="s">
        <v>1018</v>
      </c>
      <c r="D57" s="196">
        <f>+D58</f>
        <v>0</v>
      </c>
      <c r="E57" s="196">
        <f>+E58</f>
        <v>0</v>
      </c>
      <c r="F57" s="226">
        <f t="shared" si="0"/>
        <v>0</v>
      </c>
      <c r="G57" s="227">
        <f t="shared" si="1"/>
        <v>0</v>
      </c>
    </row>
    <row r="58" spans="2:7" x14ac:dyDescent="0.25">
      <c r="B58" s="224" t="s">
        <v>846</v>
      </c>
      <c r="C58" s="225" t="s">
        <v>1019</v>
      </c>
      <c r="D58" s="196">
        <f>+D59</f>
        <v>0</v>
      </c>
      <c r="E58" s="196">
        <f>+E59</f>
        <v>0</v>
      </c>
      <c r="F58" s="226">
        <f t="shared" si="0"/>
        <v>0</v>
      </c>
      <c r="G58" s="227">
        <f t="shared" si="1"/>
        <v>0</v>
      </c>
    </row>
    <row r="59" spans="2:7" x14ac:dyDescent="0.25">
      <c r="B59" s="224" t="s">
        <v>847</v>
      </c>
      <c r="C59" s="225" t="s">
        <v>1020</v>
      </c>
      <c r="D59" s="196">
        <f>+D60+D61+D62+D63+D64+D65+D66</f>
        <v>0</v>
      </c>
      <c r="E59" s="196">
        <f>+E60+E61+E62+E63+E64+E65+E66</f>
        <v>0</v>
      </c>
      <c r="F59" s="226">
        <f t="shared" si="0"/>
        <v>0</v>
      </c>
      <c r="G59" s="227">
        <f t="shared" si="1"/>
        <v>0</v>
      </c>
    </row>
    <row r="60" spans="2:7" x14ac:dyDescent="0.25">
      <c r="B60" s="224" t="s">
        <v>848</v>
      </c>
      <c r="C60" s="225" t="s">
        <v>1021</v>
      </c>
      <c r="D60" s="279"/>
      <c r="E60" s="197"/>
      <c r="F60" s="226">
        <f t="shared" si="0"/>
        <v>0</v>
      </c>
      <c r="G60" s="227">
        <f t="shared" si="1"/>
        <v>0</v>
      </c>
    </row>
    <row r="61" spans="2:7" x14ac:dyDescent="0.25">
      <c r="B61" s="224" t="s">
        <v>849</v>
      </c>
      <c r="C61" s="225" t="s">
        <v>1022</v>
      </c>
      <c r="D61" s="279"/>
      <c r="E61" s="197"/>
      <c r="F61" s="226">
        <f t="shared" si="0"/>
        <v>0</v>
      </c>
      <c r="G61" s="227">
        <f t="shared" si="1"/>
        <v>0</v>
      </c>
    </row>
    <row r="62" spans="2:7" x14ac:dyDescent="0.25">
      <c r="B62" s="224" t="s">
        <v>850</v>
      </c>
      <c r="C62" s="225" t="s">
        <v>1023</v>
      </c>
      <c r="D62" s="279"/>
      <c r="E62" s="197"/>
      <c r="F62" s="226">
        <f t="shared" si="0"/>
        <v>0</v>
      </c>
      <c r="G62" s="227">
        <f t="shared" si="1"/>
        <v>0</v>
      </c>
    </row>
    <row r="63" spans="2:7" x14ac:dyDescent="0.25">
      <c r="B63" s="224" t="s">
        <v>851</v>
      </c>
      <c r="C63" s="225" t="s">
        <v>1024</v>
      </c>
      <c r="D63" s="279"/>
      <c r="E63" s="197"/>
      <c r="F63" s="226">
        <f t="shared" si="0"/>
        <v>0</v>
      </c>
      <c r="G63" s="227">
        <f t="shared" si="1"/>
        <v>0</v>
      </c>
    </row>
    <row r="64" spans="2:7" x14ac:dyDescent="0.25">
      <c r="B64" s="224" t="s">
        <v>852</v>
      </c>
      <c r="C64" s="225" t="s">
        <v>1025</v>
      </c>
      <c r="D64" s="279"/>
      <c r="E64" s="197"/>
      <c r="F64" s="226">
        <f t="shared" si="0"/>
        <v>0</v>
      </c>
      <c r="G64" s="227">
        <f t="shared" si="1"/>
        <v>0</v>
      </c>
    </row>
    <row r="65" spans="2:7" x14ac:dyDescent="0.25">
      <c r="B65" s="224" t="s">
        <v>853</v>
      </c>
      <c r="C65" s="225" t="s">
        <v>1026</v>
      </c>
      <c r="D65" s="279"/>
      <c r="E65" s="197"/>
      <c r="F65" s="226">
        <f t="shared" si="0"/>
        <v>0</v>
      </c>
      <c r="G65" s="227">
        <f t="shared" si="1"/>
        <v>0</v>
      </c>
    </row>
    <row r="66" spans="2:7" x14ac:dyDescent="0.25">
      <c r="B66" s="224" t="s">
        <v>854</v>
      </c>
      <c r="C66" s="225" t="s">
        <v>1027</v>
      </c>
      <c r="D66" s="279"/>
      <c r="E66" s="197"/>
      <c r="F66" s="226">
        <f t="shared" si="0"/>
        <v>0</v>
      </c>
      <c r="G66" s="227">
        <f t="shared" si="1"/>
        <v>0</v>
      </c>
    </row>
    <row r="67" spans="2:7" x14ac:dyDescent="0.25">
      <c r="B67" s="56"/>
      <c r="C67" s="57"/>
      <c r="D67" s="60"/>
      <c r="E67" s="60"/>
      <c r="F67" s="59"/>
      <c r="G67" s="58"/>
    </row>
    <row r="68" spans="2:7" x14ac:dyDescent="0.25">
      <c r="B68" s="224" t="s">
        <v>855</v>
      </c>
      <c r="C68" s="225" t="s">
        <v>1028</v>
      </c>
      <c r="D68" s="199">
        <f>+D69+D178</f>
        <v>0</v>
      </c>
      <c r="E68" s="199">
        <f>+E69+E178</f>
        <v>0</v>
      </c>
      <c r="F68" s="226">
        <f t="shared" si="0"/>
        <v>0</v>
      </c>
      <c r="G68" s="227">
        <f t="shared" si="1"/>
        <v>0</v>
      </c>
    </row>
    <row r="69" spans="2:7" x14ac:dyDescent="0.25">
      <c r="B69" s="224" t="s">
        <v>856</v>
      </c>
      <c r="C69" s="225" t="s">
        <v>1029</v>
      </c>
      <c r="D69" s="199">
        <f>+D70+D115+D170</f>
        <v>0</v>
      </c>
      <c r="E69" s="199">
        <f>+E70+E115+E170</f>
        <v>0</v>
      </c>
      <c r="F69" s="226">
        <f t="shared" ref="F69:F132" si="2">E69-D69</f>
        <v>0</v>
      </c>
      <c r="G69" s="227">
        <f t="shared" ref="G69:G132" si="3">IFERROR(D69*100/E69,0)</f>
        <v>0</v>
      </c>
    </row>
    <row r="70" spans="2:7" x14ac:dyDescent="0.25">
      <c r="B70" s="224" t="s">
        <v>857</v>
      </c>
      <c r="C70" s="225" t="s">
        <v>1030</v>
      </c>
      <c r="D70" s="199">
        <f>+D71+D85</f>
        <v>0</v>
      </c>
      <c r="E70" s="199">
        <f>+E71+E85</f>
        <v>0</v>
      </c>
      <c r="F70" s="226">
        <f t="shared" si="2"/>
        <v>0</v>
      </c>
      <c r="G70" s="227">
        <f t="shared" si="3"/>
        <v>0</v>
      </c>
    </row>
    <row r="71" spans="2:7" x14ac:dyDescent="0.25">
      <c r="B71" s="224" t="s">
        <v>858</v>
      </c>
      <c r="C71" s="225" t="s">
        <v>1031</v>
      </c>
      <c r="D71" s="199">
        <f>+SUM(D72:D84)</f>
        <v>0</v>
      </c>
      <c r="E71" s="199">
        <f>+SUM(E72:E84)</f>
        <v>0</v>
      </c>
      <c r="F71" s="226">
        <f t="shared" si="2"/>
        <v>0</v>
      </c>
      <c r="G71" s="227">
        <f t="shared" si="3"/>
        <v>0</v>
      </c>
    </row>
    <row r="72" spans="2:7" x14ac:dyDescent="0.25">
      <c r="B72" s="224" t="s">
        <v>859</v>
      </c>
      <c r="C72" s="225" t="s">
        <v>1032</v>
      </c>
      <c r="D72" s="277"/>
      <c r="E72" s="200"/>
      <c r="F72" s="226">
        <f t="shared" si="2"/>
        <v>0</v>
      </c>
      <c r="G72" s="227">
        <f t="shared" si="3"/>
        <v>0</v>
      </c>
    </row>
    <row r="73" spans="2:7" x14ac:dyDescent="0.25">
      <c r="B73" s="224" t="s">
        <v>860</v>
      </c>
      <c r="C73" s="225" t="s">
        <v>1033</v>
      </c>
      <c r="D73" s="277"/>
      <c r="E73" s="200"/>
      <c r="F73" s="226">
        <f t="shared" si="2"/>
        <v>0</v>
      </c>
      <c r="G73" s="227">
        <f t="shared" si="3"/>
        <v>0</v>
      </c>
    </row>
    <row r="74" spans="2:7" x14ac:dyDescent="0.25">
      <c r="B74" s="224" t="s">
        <v>861</v>
      </c>
      <c r="C74" s="225" t="s">
        <v>1034</v>
      </c>
      <c r="D74" s="200"/>
      <c r="E74" s="200"/>
      <c r="F74" s="226">
        <f t="shared" si="2"/>
        <v>0</v>
      </c>
      <c r="G74" s="227">
        <f t="shared" si="3"/>
        <v>0</v>
      </c>
    </row>
    <row r="75" spans="2:7" x14ac:dyDescent="0.25">
      <c r="B75" s="224" t="s">
        <v>862</v>
      </c>
      <c r="C75" s="225" t="s">
        <v>1035</v>
      </c>
      <c r="D75" s="200"/>
      <c r="E75" s="200"/>
      <c r="F75" s="226">
        <f t="shared" si="2"/>
        <v>0</v>
      </c>
      <c r="G75" s="227">
        <f t="shared" si="3"/>
        <v>0</v>
      </c>
    </row>
    <row r="76" spans="2:7" x14ac:dyDescent="0.25">
      <c r="B76" s="224" t="s">
        <v>863</v>
      </c>
      <c r="C76" s="225" t="s">
        <v>1036</v>
      </c>
      <c r="D76" s="200"/>
      <c r="E76" s="200"/>
      <c r="F76" s="226">
        <f t="shared" si="2"/>
        <v>0</v>
      </c>
      <c r="G76" s="227">
        <f t="shared" si="3"/>
        <v>0</v>
      </c>
    </row>
    <row r="77" spans="2:7" x14ac:dyDescent="0.25">
      <c r="B77" s="224" t="s">
        <v>864</v>
      </c>
      <c r="C77" s="225" t="s">
        <v>1037</v>
      </c>
      <c r="D77" s="200"/>
      <c r="E77" s="200"/>
      <c r="F77" s="226">
        <f t="shared" si="2"/>
        <v>0</v>
      </c>
      <c r="G77" s="227">
        <f t="shared" si="3"/>
        <v>0</v>
      </c>
    </row>
    <row r="78" spans="2:7" x14ac:dyDescent="0.25">
      <c r="B78" s="224" t="s">
        <v>865</v>
      </c>
      <c r="C78" s="225" t="s">
        <v>1038</v>
      </c>
      <c r="D78" s="200"/>
      <c r="E78" s="200"/>
      <c r="F78" s="226">
        <f t="shared" si="2"/>
        <v>0</v>
      </c>
      <c r="G78" s="227">
        <f t="shared" si="3"/>
        <v>0</v>
      </c>
    </row>
    <row r="79" spans="2:7" x14ac:dyDescent="0.25">
      <c r="B79" s="224" t="s">
        <v>866</v>
      </c>
      <c r="C79" s="225" t="s">
        <v>1039</v>
      </c>
      <c r="D79" s="200"/>
      <c r="E79" s="200"/>
      <c r="F79" s="226">
        <f t="shared" si="2"/>
        <v>0</v>
      </c>
      <c r="G79" s="227">
        <f t="shared" si="3"/>
        <v>0</v>
      </c>
    </row>
    <row r="80" spans="2:7" x14ac:dyDescent="0.25">
      <c r="B80" s="224" t="s">
        <v>867</v>
      </c>
      <c r="C80" s="225" t="s">
        <v>1040</v>
      </c>
      <c r="D80" s="200"/>
      <c r="E80" s="200"/>
      <c r="F80" s="226">
        <f t="shared" si="2"/>
        <v>0</v>
      </c>
      <c r="G80" s="227">
        <f t="shared" si="3"/>
        <v>0</v>
      </c>
    </row>
    <row r="81" spans="2:7" x14ac:dyDescent="0.25">
      <c r="B81" s="224" t="s">
        <v>868</v>
      </c>
      <c r="C81" s="225" t="s">
        <v>1041</v>
      </c>
      <c r="D81" s="200"/>
      <c r="E81" s="200"/>
      <c r="F81" s="226">
        <f t="shared" si="2"/>
        <v>0</v>
      </c>
      <c r="G81" s="227">
        <f t="shared" si="3"/>
        <v>0</v>
      </c>
    </row>
    <row r="82" spans="2:7" x14ac:dyDescent="0.25">
      <c r="B82" s="224" t="s">
        <v>869</v>
      </c>
      <c r="C82" s="225" t="s">
        <v>1042</v>
      </c>
      <c r="D82" s="200"/>
      <c r="E82" s="200"/>
      <c r="F82" s="226">
        <f t="shared" si="2"/>
        <v>0</v>
      </c>
      <c r="G82" s="227">
        <f t="shared" si="3"/>
        <v>0</v>
      </c>
    </row>
    <row r="83" spans="2:7" x14ac:dyDescent="0.25">
      <c r="B83" s="224" t="s">
        <v>870</v>
      </c>
      <c r="C83" s="225" t="s">
        <v>1043</v>
      </c>
      <c r="D83" s="200"/>
      <c r="E83" s="200"/>
      <c r="F83" s="226">
        <f t="shared" si="2"/>
        <v>0</v>
      </c>
      <c r="G83" s="227">
        <f t="shared" si="3"/>
        <v>0</v>
      </c>
    </row>
    <row r="84" spans="2:7" x14ac:dyDescent="0.25">
      <c r="B84" s="224" t="s">
        <v>871</v>
      </c>
      <c r="C84" s="225" t="s">
        <v>1044</v>
      </c>
      <c r="D84" s="200"/>
      <c r="E84" s="200"/>
      <c r="F84" s="226">
        <f t="shared" si="2"/>
        <v>0</v>
      </c>
      <c r="G84" s="227">
        <f t="shared" si="3"/>
        <v>0</v>
      </c>
    </row>
    <row r="85" spans="2:7" x14ac:dyDescent="0.25">
      <c r="B85" s="224" t="s">
        <v>872</v>
      </c>
      <c r="C85" s="225" t="s">
        <v>1045</v>
      </c>
      <c r="D85" s="199">
        <f>+SUM(D86:D114)</f>
        <v>0</v>
      </c>
      <c r="E85" s="199">
        <f>+SUM(E86:E114)</f>
        <v>0</v>
      </c>
      <c r="F85" s="226">
        <f t="shared" si="2"/>
        <v>0</v>
      </c>
      <c r="G85" s="227">
        <f t="shared" si="3"/>
        <v>0</v>
      </c>
    </row>
    <row r="86" spans="2:7" x14ac:dyDescent="0.25">
      <c r="B86" s="224" t="s">
        <v>873</v>
      </c>
      <c r="C86" s="225" t="s">
        <v>1046</v>
      </c>
      <c r="D86" s="277"/>
      <c r="E86" s="200"/>
      <c r="F86" s="226">
        <f t="shared" si="2"/>
        <v>0</v>
      </c>
      <c r="G86" s="227">
        <f t="shared" si="3"/>
        <v>0</v>
      </c>
    </row>
    <row r="87" spans="2:7" x14ac:dyDescent="0.25">
      <c r="B87" s="224" t="s">
        <v>874</v>
      </c>
      <c r="C87" s="225" t="s">
        <v>1047</v>
      </c>
      <c r="D87" s="277"/>
      <c r="E87" s="200"/>
      <c r="F87" s="226">
        <f t="shared" si="2"/>
        <v>0</v>
      </c>
      <c r="G87" s="227">
        <f t="shared" si="3"/>
        <v>0</v>
      </c>
    </row>
    <row r="88" spans="2:7" x14ac:dyDescent="0.25">
      <c r="B88" s="224" t="s">
        <v>875</v>
      </c>
      <c r="C88" s="225" t="s">
        <v>1048</v>
      </c>
      <c r="D88" s="277"/>
      <c r="E88" s="200"/>
      <c r="F88" s="226">
        <f t="shared" si="2"/>
        <v>0</v>
      </c>
      <c r="G88" s="227">
        <f t="shared" si="3"/>
        <v>0</v>
      </c>
    </row>
    <row r="89" spans="2:7" x14ac:dyDescent="0.25">
      <c r="B89" s="224" t="s">
        <v>876</v>
      </c>
      <c r="C89" s="225" t="s">
        <v>1049</v>
      </c>
      <c r="D89" s="277"/>
      <c r="E89" s="200"/>
      <c r="F89" s="226">
        <f t="shared" si="2"/>
        <v>0</v>
      </c>
      <c r="G89" s="227">
        <f t="shared" si="3"/>
        <v>0</v>
      </c>
    </row>
    <row r="90" spans="2:7" x14ac:dyDescent="0.25">
      <c r="B90" s="224" t="s">
        <v>877</v>
      </c>
      <c r="C90" s="225" t="s">
        <v>1050</v>
      </c>
      <c r="D90" s="277"/>
      <c r="E90" s="200"/>
      <c r="F90" s="226">
        <f t="shared" si="2"/>
        <v>0</v>
      </c>
      <c r="G90" s="227">
        <f t="shared" si="3"/>
        <v>0</v>
      </c>
    </row>
    <row r="91" spans="2:7" x14ac:dyDescent="0.25">
      <c r="B91" s="224" t="s">
        <v>878</v>
      </c>
      <c r="C91" s="225" t="s">
        <v>1051</v>
      </c>
      <c r="D91" s="277"/>
      <c r="E91" s="200"/>
      <c r="F91" s="226">
        <f t="shared" si="2"/>
        <v>0</v>
      </c>
      <c r="G91" s="227">
        <f t="shared" si="3"/>
        <v>0</v>
      </c>
    </row>
    <row r="92" spans="2:7" x14ac:dyDescent="0.25">
      <c r="B92" s="224" t="s">
        <v>879</v>
      </c>
      <c r="C92" s="225" t="s">
        <v>1052</v>
      </c>
      <c r="D92" s="277"/>
      <c r="E92" s="200"/>
      <c r="F92" s="226">
        <f t="shared" si="2"/>
        <v>0</v>
      </c>
      <c r="G92" s="227">
        <f t="shared" si="3"/>
        <v>0</v>
      </c>
    </row>
    <row r="93" spans="2:7" x14ac:dyDescent="0.25">
      <c r="B93" s="224" t="s">
        <v>880</v>
      </c>
      <c r="C93" s="225" t="s">
        <v>1053</v>
      </c>
      <c r="D93" s="277"/>
      <c r="E93" s="200"/>
      <c r="F93" s="226">
        <f t="shared" si="2"/>
        <v>0</v>
      </c>
      <c r="G93" s="227">
        <f t="shared" si="3"/>
        <v>0</v>
      </c>
    </row>
    <row r="94" spans="2:7" x14ac:dyDescent="0.25">
      <c r="B94" s="224" t="s">
        <v>881</v>
      </c>
      <c r="C94" s="225" t="s">
        <v>1054</v>
      </c>
      <c r="D94" s="277"/>
      <c r="E94" s="200"/>
      <c r="F94" s="226">
        <f t="shared" si="2"/>
        <v>0</v>
      </c>
      <c r="G94" s="227">
        <f t="shared" si="3"/>
        <v>0</v>
      </c>
    </row>
    <row r="95" spans="2:7" x14ac:dyDescent="0.25">
      <c r="B95" s="224" t="s">
        <v>882</v>
      </c>
      <c r="C95" s="225" t="s">
        <v>1055</v>
      </c>
      <c r="D95" s="277"/>
      <c r="E95" s="200"/>
      <c r="F95" s="226">
        <f t="shared" si="2"/>
        <v>0</v>
      </c>
      <c r="G95" s="227">
        <f t="shared" si="3"/>
        <v>0</v>
      </c>
    </row>
    <row r="96" spans="2:7" x14ac:dyDescent="0.25">
      <c r="B96" s="224" t="s">
        <v>883</v>
      </c>
      <c r="C96" s="225" t="s">
        <v>1056</v>
      </c>
      <c r="D96" s="277"/>
      <c r="E96" s="200"/>
      <c r="F96" s="226">
        <f t="shared" si="2"/>
        <v>0</v>
      </c>
      <c r="G96" s="227">
        <f t="shared" si="3"/>
        <v>0</v>
      </c>
    </row>
    <row r="97" spans="2:7" x14ac:dyDescent="0.25">
      <c r="B97" s="224" t="s">
        <v>884</v>
      </c>
      <c r="C97" s="225" t="s">
        <v>1057</v>
      </c>
      <c r="D97" s="277"/>
      <c r="E97" s="200"/>
      <c r="F97" s="226">
        <f t="shared" si="2"/>
        <v>0</v>
      </c>
      <c r="G97" s="227">
        <f t="shared" si="3"/>
        <v>0</v>
      </c>
    </row>
    <row r="98" spans="2:7" x14ac:dyDescent="0.25">
      <c r="B98" s="224" t="s">
        <v>885</v>
      </c>
      <c r="C98" s="225" t="s">
        <v>1058</v>
      </c>
      <c r="D98" s="277"/>
      <c r="E98" s="200"/>
      <c r="F98" s="226">
        <f t="shared" si="2"/>
        <v>0</v>
      </c>
      <c r="G98" s="227">
        <f t="shared" si="3"/>
        <v>0</v>
      </c>
    </row>
    <row r="99" spans="2:7" x14ac:dyDescent="0.25">
      <c r="B99" s="224" t="s">
        <v>886</v>
      </c>
      <c r="C99" s="225" t="s">
        <v>1059</v>
      </c>
      <c r="D99" s="277"/>
      <c r="E99" s="200"/>
      <c r="F99" s="226">
        <f t="shared" si="2"/>
        <v>0</v>
      </c>
      <c r="G99" s="227">
        <f t="shared" si="3"/>
        <v>0</v>
      </c>
    </row>
    <row r="100" spans="2:7" x14ac:dyDescent="0.25">
      <c r="B100" s="224" t="s">
        <v>887</v>
      </c>
      <c r="C100" s="225" t="s">
        <v>1060</v>
      </c>
      <c r="D100" s="277"/>
      <c r="E100" s="200"/>
      <c r="F100" s="226">
        <f t="shared" si="2"/>
        <v>0</v>
      </c>
      <c r="G100" s="227">
        <f t="shared" si="3"/>
        <v>0</v>
      </c>
    </row>
    <row r="101" spans="2:7" x14ac:dyDescent="0.25">
      <c r="B101" s="224" t="s">
        <v>888</v>
      </c>
      <c r="C101" s="225" t="s">
        <v>1061</v>
      </c>
      <c r="D101" s="277"/>
      <c r="E101" s="200"/>
      <c r="F101" s="226">
        <f t="shared" si="2"/>
        <v>0</v>
      </c>
      <c r="G101" s="227">
        <f t="shared" si="3"/>
        <v>0</v>
      </c>
    </row>
    <row r="102" spans="2:7" x14ac:dyDescent="0.25">
      <c r="B102" s="224" t="s">
        <v>889</v>
      </c>
      <c r="C102" s="225" t="s">
        <v>1062</v>
      </c>
      <c r="D102" s="277"/>
      <c r="E102" s="200"/>
      <c r="F102" s="226">
        <f t="shared" si="2"/>
        <v>0</v>
      </c>
      <c r="G102" s="227">
        <f t="shared" si="3"/>
        <v>0</v>
      </c>
    </row>
    <row r="103" spans="2:7" x14ac:dyDescent="0.25">
      <c r="B103" s="224" t="s">
        <v>890</v>
      </c>
      <c r="C103" s="225" t="s">
        <v>566</v>
      </c>
      <c r="D103" s="277"/>
      <c r="E103" s="200"/>
      <c r="F103" s="226">
        <f t="shared" si="2"/>
        <v>0</v>
      </c>
      <c r="G103" s="227">
        <f t="shared" si="3"/>
        <v>0</v>
      </c>
    </row>
    <row r="104" spans="2:7" x14ac:dyDescent="0.25">
      <c r="B104" s="224" t="s">
        <v>891</v>
      </c>
      <c r="C104" s="225" t="s">
        <v>1063</v>
      </c>
      <c r="D104" s="277"/>
      <c r="E104" s="200"/>
      <c r="F104" s="226">
        <f t="shared" si="2"/>
        <v>0</v>
      </c>
      <c r="G104" s="227">
        <f t="shared" si="3"/>
        <v>0</v>
      </c>
    </row>
    <row r="105" spans="2:7" x14ac:dyDescent="0.25">
      <c r="B105" s="224" t="s">
        <v>892</v>
      </c>
      <c r="C105" s="225" t="s">
        <v>572</v>
      </c>
      <c r="D105" s="277"/>
      <c r="E105" s="200"/>
      <c r="F105" s="226">
        <f t="shared" si="2"/>
        <v>0</v>
      </c>
      <c r="G105" s="227">
        <f t="shared" si="3"/>
        <v>0</v>
      </c>
    </row>
    <row r="106" spans="2:7" x14ac:dyDescent="0.25">
      <c r="B106" s="224" t="s">
        <v>893</v>
      </c>
      <c r="C106" s="225" t="s">
        <v>1064</v>
      </c>
      <c r="D106" s="277"/>
      <c r="E106" s="200"/>
      <c r="F106" s="226">
        <f t="shared" si="2"/>
        <v>0</v>
      </c>
      <c r="G106" s="227">
        <f t="shared" si="3"/>
        <v>0</v>
      </c>
    </row>
    <row r="107" spans="2:7" x14ac:dyDescent="0.25">
      <c r="B107" s="224" t="s">
        <v>894</v>
      </c>
      <c r="C107" s="225" t="s">
        <v>1065</v>
      </c>
      <c r="D107" s="277"/>
      <c r="E107" s="200"/>
      <c r="F107" s="226">
        <f t="shared" si="2"/>
        <v>0</v>
      </c>
      <c r="G107" s="227">
        <f t="shared" si="3"/>
        <v>0</v>
      </c>
    </row>
    <row r="108" spans="2:7" x14ac:dyDescent="0.25">
      <c r="B108" s="224" t="s">
        <v>895</v>
      </c>
      <c r="C108" s="225" t="s">
        <v>1066</v>
      </c>
      <c r="D108" s="277"/>
      <c r="E108" s="200"/>
      <c r="F108" s="226">
        <f t="shared" si="2"/>
        <v>0</v>
      </c>
      <c r="G108" s="227">
        <f t="shared" si="3"/>
        <v>0</v>
      </c>
    </row>
    <row r="109" spans="2:7" x14ac:dyDescent="0.25">
      <c r="B109" s="224" t="s">
        <v>896</v>
      </c>
      <c r="C109" s="225" t="s">
        <v>1067</v>
      </c>
      <c r="D109" s="277"/>
      <c r="E109" s="200"/>
      <c r="F109" s="226">
        <f t="shared" si="2"/>
        <v>0</v>
      </c>
      <c r="G109" s="227">
        <f t="shared" si="3"/>
        <v>0</v>
      </c>
    </row>
    <row r="110" spans="2:7" x14ac:dyDescent="0.25">
      <c r="B110" s="224" t="s">
        <v>897</v>
      </c>
      <c r="C110" s="225" t="s">
        <v>1068</v>
      </c>
      <c r="D110" s="277"/>
      <c r="E110" s="200"/>
      <c r="F110" s="226">
        <f t="shared" si="2"/>
        <v>0</v>
      </c>
      <c r="G110" s="227">
        <f t="shared" si="3"/>
        <v>0</v>
      </c>
    </row>
    <row r="111" spans="2:7" x14ac:dyDescent="0.25">
      <c r="B111" s="224" t="s">
        <v>898</v>
      </c>
      <c r="C111" s="225" t="s">
        <v>1069</v>
      </c>
      <c r="D111" s="277"/>
      <c r="E111" s="200"/>
      <c r="F111" s="226">
        <f t="shared" si="2"/>
        <v>0</v>
      </c>
      <c r="G111" s="227">
        <f t="shared" si="3"/>
        <v>0</v>
      </c>
    </row>
    <row r="112" spans="2:7" x14ac:dyDescent="0.25">
      <c r="B112" s="224" t="s">
        <v>899</v>
      </c>
      <c r="C112" s="225" t="s">
        <v>1070</v>
      </c>
      <c r="D112" s="277"/>
      <c r="E112" s="200"/>
      <c r="F112" s="226">
        <f t="shared" si="2"/>
        <v>0</v>
      </c>
      <c r="G112" s="227">
        <f t="shared" si="3"/>
        <v>0</v>
      </c>
    </row>
    <row r="113" spans="2:7" x14ac:dyDescent="0.25">
      <c r="B113" s="224" t="s">
        <v>900</v>
      </c>
      <c r="C113" s="225" t="s">
        <v>1071</v>
      </c>
      <c r="D113" s="277"/>
      <c r="E113" s="200"/>
      <c r="F113" s="226">
        <f t="shared" si="2"/>
        <v>0</v>
      </c>
      <c r="G113" s="227">
        <f t="shared" si="3"/>
        <v>0</v>
      </c>
    </row>
    <row r="114" spans="2:7" x14ac:dyDescent="0.25">
      <c r="B114" s="224" t="s">
        <v>901</v>
      </c>
      <c r="C114" s="225" t="s">
        <v>1072</v>
      </c>
      <c r="D114" s="277"/>
      <c r="E114" s="200"/>
      <c r="F114" s="226">
        <f t="shared" si="2"/>
        <v>0</v>
      </c>
      <c r="G114" s="227">
        <f t="shared" si="3"/>
        <v>0</v>
      </c>
    </row>
    <row r="115" spans="2:7" x14ac:dyDescent="0.25">
      <c r="B115" s="224" t="s">
        <v>902</v>
      </c>
      <c r="C115" s="225" t="s">
        <v>1073</v>
      </c>
      <c r="D115" s="199">
        <f>+D116+D130</f>
        <v>0</v>
      </c>
      <c r="E115" s="199">
        <f>+E116+E130</f>
        <v>0</v>
      </c>
      <c r="F115" s="226">
        <f t="shared" si="2"/>
        <v>0</v>
      </c>
      <c r="G115" s="227">
        <f t="shared" si="3"/>
        <v>0</v>
      </c>
    </row>
    <row r="116" spans="2:7" x14ac:dyDescent="0.25">
      <c r="B116" s="224" t="s">
        <v>903</v>
      </c>
      <c r="C116" s="225" t="s">
        <v>1074</v>
      </c>
      <c r="D116" s="199">
        <f>+SUM(D117:D129)</f>
        <v>0</v>
      </c>
      <c r="E116" s="199">
        <f>+SUM(E117:E129)</f>
        <v>0</v>
      </c>
      <c r="F116" s="226">
        <f t="shared" si="2"/>
        <v>0</v>
      </c>
      <c r="G116" s="227">
        <f t="shared" si="3"/>
        <v>0</v>
      </c>
    </row>
    <row r="117" spans="2:7" x14ac:dyDescent="0.25">
      <c r="B117" s="224" t="s">
        <v>904</v>
      </c>
      <c r="C117" s="225" t="s">
        <v>1075</v>
      </c>
      <c r="D117" s="277"/>
      <c r="E117" s="200"/>
      <c r="F117" s="226">
        <f t="shared" si="2"/>
        <v>0</v>
      </c>
      <c r="G117" s="227">
        <f t="shared" si="3"/>
        <v>0</v>
      </c>
    </row>
    <row r="118" spans="2:7" x14ac:dyDescent="0.25">
      <c r="B118" s="224" t="s">
        <v>905</v>
      </c>
      <c r="C118" s="225" t="s">
        <v>1076</v>
      </c>
      <c r="D118" s="277"/>
      <c r="E118" s="200"/>
      <c r="F118" s="226">
        <f t="shared" si="2"/>
        <v>0</v>
      </c>
      <c r="G118" s="227">
        <f t="shared" si="3"/>
        <v>0</v>
      </c>
    </row>
    <row r="119" spans="2:7" x14ac:dyDescent="0.25">
      <c r="B119" s="224" t="s">
        <v>906</v>
      </c>
      <c r="C119" s="225" t="s">
        <v>1077</v>
      </c>
      <c r="D119" s="277"/>
      <c r="E119" s="200"/>
      <c r="F119" s="226">
        <f t="shared" si="2"/>
        <v>0</v>
      </c>
      <c r="G119" s="227">
        <f t="shared" si="3"/>
        <v>0</v>
      </c>
    </row>
    <row r="120" spans="2:7" x14ac:dyDescent="0.25">
      <c r="B120" s="224" t="s">
        <v>907</v>
      </c>
      <c r="C120" s="225" t="s">
        <v>1078</v>
      </c>
      <c r="D120" s="277"/>
      <c r="E120" s="200"/>
      <c r="F120" s="226">
        <f t="shared" si="2"/>
        <v>0</v>
      </c>
      <c r="G120" s="227">
        <f t="shared" si="3"/>
        <v>0</v>
      </c>
    </row>
    <row r="121" spans="2:7" x14ac:dyDescent="0.25">
      <c r="B121" s="224" t="s">
        <v>908</v>
      </c>
      <c r="C121" s="225" t="s">
        <v>1079</v>
      </c>
      <c r="D121" s="277"/>
      <c r="E121" s="200"/>
      <c r="F121" s="226">
        <f t="shared" si="2"/>
        <v>0</v>
      </c>
      <c r="G121" s="227">
        <f t="shared" si="3"/>
        <v>0</v>
      </c>
    </row>
    <row r="122" spans="2:7" x14ac:dyDescent="0.25">
      <c r="B122" s="224" t="s">
        <v>909</v>
      </c>
      <c r="C122" s="225" t="s">
        <v>1080</v>
      </c>
      <c r="D122" s="277"/>
      <c r="E122" s="200"/>
      <c r="F122" s="226">
        <f t="shared" si="2"/>
        <v>0</v>
      </c>
      <c r="G122" s="227">
        <f t="shared" si="3"/>
        <v>0</v>
      </c>
    </row>
    <row r="123" spans="2:7" x14ac:dyDescent="0.25">
      <c r="B123" s="224" t="s">
        <v>910</v>
      </c>
      <c r="C123" s="225" t="s">
        <v>1081</v>
      </c>
      <c r="D123" s="277"/>
      <c r="E123" s="200"/>
      <c r="F123" s="226">
        <f t="shared" si="2"/>
        <v>0</v>
      </c>
      <c r="G123" s="227">
        <f t="shared" si="3"/>
        <v>0</v>
      </c>
    </row>
    <row r="124" spans="2:7" x14ac:dyDescent="0.25">
      <c r="B124" s="224" t="s">
        <v>911</v>
      </c>
      <c r="C124" s="225" t="s">
        <v>1082</v>
      </c>
      <c r="D124" s="277"/>
      <c r="E124" s="200"/>
      <c r="F124" s="226">
        <f t="shared" si="2"/>
        <v>0</v>
      </c>
      <c r="G124" s="227">
        <f t="shared" si="3"/>
        <v>0</v>
      </c>
    </row>
    <row r="125" spans="2:7" x14ac:dyDescent="0.25">
      <c r="B125" s="224" t="s">
        <v>912</v>
      </c>
      <c r="C125" s="225" t="s">
        <v>1083</v>
      </c>
      <c r="D125" s="277"/>
      <c r="E125" s="200"/>
      <c r="F125" s="226">
        <f t="shared" si="2"/>
        <v>0</v>
      </c>
      <c r="G125" s="227">
        <f t="shared" si="3"/>
        <v>0</v>
      </c>
    </row>
    <row r="126" spans="2:7" x14ac:dyDescent="0.25">
      <c r="B126" s="224" t="s">
        <v>913</v>
      </c>
      <c r="C126" s="225" t="s">
        <v>1084</v>
      </c>
      <c r="D126" s="277"/>
      <c r="E126" s="200"/>
      <c r="F126" s="226">
        <f t="shared" si="2"/>
        <v>0</v>
      </c>
      <c r="G126" s="227">
        <f t="shared" si="3"/>
        <v>0</v>
      </c>
    </row>
    <row r="127" spans="2:7" x14ac:dyDescent="0.25">
      <c r="B127" s="224" t="s">
        <v>914</v>
      </c>
      <c r="C127" s="225" t="s">
        <v>1085</v>
      </c>
      <c r="D127" s="277"/>
      <c r="E127" s="200"/>
      <c r="F127" s="226">
        <f t="shared" si="2"/>
        <v>0</v>
      </c>
      <c r="G127" s="227">
        <f t="shared" si="3"/>
        <v>0</v>
      </c>
    </row>
    <row r="128" spans="2:7" x14ac:dyDescent="0.25">
      <c r="B128" s="224" t="s">
        <v>915</v>
      </c>
      <c r="C128" s="225" t="s">
        <v>1086</v>
      </c>
      <c r="D128" s="277"/>
      <c r="E128" s="200"/>
      <c r="F128" s="226">
        <f t="shared" si="2"/>
        <v>0</v>
      </c>
      <c r="G128" s="227">
        <f t="shared" si="3"/>
        <v>0</v>
      </c>
    </row>
    <row r="129" spans="2:7" x14ac:dyDescent="0.25">
      <c r="B129" s="224" t="s">
        <v>916</v>
      </c>
      <c r="C129" s="225" t="s">
        <v>1087</v>
      </c>
      <c r="D129" s="277"/>
      <c r="E129" s="200"/>
      <c r="F129" s="226">
        <f t="shared" si="2"/>
        <v>0</v>
      </c>
      <c r="G129" s="227">
        <f t="shared" si="3"/>
        <v>0</v>
      </c>
    </row>
    <row r="130" spans="2:7" x14ac:dyDescent="0.25">
      <c r="B130" s="224" t="s">
        <v>917</v>
      </c>
      <c r="C130" s="225" t="s">
        <v>1088</v>
      </c>
      <c r="D130" s="199">
        <f>+SUM(D131:D169)</f>
        <v>0</v>
      </c>
      <c r="E130" s="199">
        <f>+SUM(E131:E169)</f>
        <v>0</v>
      </c>
      <c r="F130" s="226">
        <f t="shared" si="2"/>
        <v>0</v>
      </c>
      <c r="G130" s="227">
        <f t="shared" si="3"/>
        <v>0</v>
      </c>
    </row>
    <row r="131" spans="2:7" x14ac:dyDescent="0.25">
      <c r="B131" s="224" t="s">
        <v>918</v>
      </c>
      <c r="C131" s="225" t="s">
        <v>1089</v>
      </c>
      <c r="D131" s="277"/>
      <c r="E131" s="200"/>
      <c r="F131" s="226">
        <f t="shared" si="2"/>
        <v>0</v>
      </c>
      <c r="G131" s="227">
        <f t="shared" si="3"/>
        <v>0</v>
      </c>
    </row>
    <row r="132" spans="2:7" x14ac:dyDescent="0.25">
      <c r="B132" s="224" t="s">
        <v>919</v>
      </c>
      <c r="C132" s="225" t="s">
        <v>1047</v>
      </c>
      <c r="D132" s="277"/>
      <c r="E132" s="200"/>
      <c r="F132" s="226">
        <f t="shared" si="2"/>
        <v>0</v>
      </c>
      <c r="G132" s="227">
        <f t="shared" si="3"/>
        <v>0</v>
      </c>
    </row>
    <row r="133" spans="2:7" x14ac:dyDescent="0.25">
      <c r="B133" s="224" t="s">
        <v>920</v>
      </c>
      <c r="C133" s="225" t="s">
        <v>1048</v>
      </c>
      <c r="D133" s="277"/>
      <c r="E133" s="200"/>
      <c r="F133" s="226">
        <f t="shared" ref="F133:F186" si="4">E133-D133</f>
        <v>0</v>
      </c>
      <c r="G133" s="227">
        <f t="shared" ref="G133:G186" si="5">IFERROR(D133*100/E133,0)</f>
        <v>0</v>
      </c>
    </row>
    <row r="134" spans="2:7" x14ac:dyDescent="0.25">
      <c r="B134" s="224" t="s">
        <v>921</v>
      </c>
      <c r="C134" s="225" t="s">
        <v>1049</v>
      </c>
      <c r="D134" s="277"/>
      <c r="E134" s="200"/>
      <c r="F134" s="226">
        <f t="shared" si="4"/>
        <v>0</v>
      </c>
      <c r="G134" s="227">
        <f t="shared" si="5"/>
        <v>0</v>
      </c>
    </row>
    <row r="135" spans="2:7" x14ac:dyDescent="0.25">
      <c r="B135" s="224" t="s">
        <v>922</v>
      </c>
      <c r="C135" s="225" t="s">
        <v>1090</v>
      </c>
      <c r="D135" s="277"/>
      <c r="E135" s="200"/>
      <c r="F135" s="226">
        <f t="shared" si="4"/>
        <v>0</v>
      </c>
      <c r="G135" s="227">
        <f t="shared" si="5"/>
        <v>0</v>
      </c>
    </row>
    <row r="136" spans="2:7" x14ac:dyDescent="0.25">
      <c r="B136" s="224" t="s">
        <v>923</v>
      </c>
      <c r="C136" s="225" t="s">
        <v>1051</v>
      </c>
      <c r="D136" s="277"/>
      <c r="E136" s="200"/>
      <c r="F136" s="226">
        <f t="shared" si="4"/>
        <v>0</v>
      </c>
      <c r="G136" s="227">
        <f t="shared" si="5"/>
        <v>0</v>
      </c>
    </row>
    <row r="137" spans="2:7" x14ac:dyDescent="0.25">
      <c r="B137" s="224" t="s">
        <v>924</v>
      </c>
      <c r="C137" s="225" t="s">
        <v>1052</v>
      </c>
      <c r="D137" s="277"/>
      <c r="E137" s="200"/>
      <c r="F137" s="226">
        <f t="shared" si="4"/>
        <v>0</v>
      </c>
      <c r="G137" s="227">
        <f t="shared" si="5"/>
        <v>0</v>
      </c>
    </row>
    <row r="138" spans="2:7" x14ac:dyDescent="0.25">
      <c r="B138" s="224" t="s">
        <v>925</v>
      </c>
      <c r="C138" s="225" t="s">
        <v>1038</v>
      </c>
      <c r="D138" s="277"/>
      <c r="E138" s="200"/>
      <c r="F138" s="226">
        <f t="shared" si="4"/>
        <v>0</v>
      </c>
      <c r="G138" s="227">
        <f t="shared" si="5"/>
        <v>0</v>
      </c>
    </row>
    <row r="139" spans="2:7" x14ac:dyDescent="0.25">
      <c r="B139" s="224" t="s">
        <v>926</v>
      </c>
      <c r="C139" s="225" t="s">
        <v>1053</v>
      </c>
      <c r="D139" s="277"/>
      <c r="E139" s="200"/>
      <c r="F139" s="226">
        <f t="shared" si="4"/>
        <v>0</v>
      </c>
      <c r="G139" s="227">
        <f t="shared" si="5"/>
        <v>0</v>
      </c>
    </row>
    <row r="140" spans="2:7" x14ac:dyDescent="0.25">
      <c r="B140" s="224" t="s">
        <v>927</v>
      </c>
      <c r="C140" s="225" t="s">
        <v>1054</v>
      </c>
      <c r="D140" s="277"/>
      <c r="E140" s="200"/>
      <c r="F140" s="226">
        <f t="shared" si="4"/>
        <v>0</v>
      </c>
      <c r="G140" s="227">
        <f t="shared" si="5"/>
        <v>0</v>
      </c>
    </row>
    <row r="141" spans="2:7" x14ac:dyDescent="0.25">
      <c r="B141" s="224" t="s">
        <v>928</v>
      </c>
      <c r="C141" s="225" t="s">
        <v>1055</v>
      </c>
      <c r="D141" s="277"/>
      <c r="E141" s="200"/>
      <c r="F141" s="226">
        <f t="shared" si="4"/>
        <v>0</v>
      </c>
      <c r="G141" s="227">
        <f t="shared" si="5"/>
        <v>0</v>
      </c>
    </row>
    <row r="142" spans="2:7" x14ac:dyDescent="0.25">
      <c r="B142" s="224" t="s">
        <v>929</v>
      </c>
      <c r="C142" s="225" t="s">
        <v>1056</v>
      </c>
      <c r="D142" s="277"/>
      <c r="E142" s="200"/>
      <c r="F142" s="226">
        <f t="shared" si="4"/>
        <v>0</v>
      </c>
      <c r="G142" s="227">
        <f t="shared" si="5"/>
        <v>0</v>
      </c>
    </row>
    <row r="143" spans="2:7" x14ac:dyDescent="0.25">
      <c r="B143" s="224" t="s">
        <v>930</v>
      </c>
      <c r="C143" s="225" t="s">
        <v>1057</v>
      </c>
      <c r="D143" s="277"/>
      <c r="E143" s="200"/>
      <c r="F143" s="226">
        <f t="shared" si="4"/>
        <v>0</v>
      </c>
      <c r="G143" s="227">
        <f t="shared" si="5"/>
        <v>0</v>
      </c>
    </row>
    <row r="144" spans="2:7" x14ac:dyDescent="0.25">
      <c r="B144" s="224" t="s">
        <v>931</v>
      </c>
      <c r="C144" s="225" t="s">
        <v>1058</v>
      </c>
      <c r="D144" s="277"/>
      <c r="E144" s="200"/>
      <c r="F144" s="226">
        <f t="shared" si="4"/>
        <v>0</v>
      </c>
      <c r="G144" s="227">
        <f t="shared" si="5"/>
        <v>0</v>
      </c>
    </row>
    <row r="145" spans="2:7" x14ac:dyDescent="0.25">
      <c r="B145" s="224" t="s">
        <v>932</v>
      </c>
      <c r="C145" s="225" t="s">
        <v>1059</v>
      </c>
      <c r="D145" s="277"/>
      <c r="E145" s="200"/>
      <c r="F145" s="226">
        <f t="shared" si="4"/>
        <v>0</v>
      </c>
      <c r="G145" s="227">
        <f t="shared" si="5"/>
        <v>0</v>
      </c>
    </row>
    <row r="146" spans="2:7" x14ac:dyDescent="0.25">
      <c r="B146" s="224" t="s">
        <v>933</v>
      </c>
      <c r="C146" s="225" t="s">
        <v>1060</v>
      </c>
      <c r="D146" s="277"/>
      <c r="E146" s="200"/>
      <c r="F146" s="226">
        <f t="shared" si="4"/>
        <v>0</v>
      </c>
      <c r="G146" s="227">
        <f t="shared" si="5"/>
        <v>0</v>
      </c>
    </row>
    <row r="147" spans="2:7" x14ac:dyDescent="0.25">
      <c r="B147" s="224" t="s">
        <v>934</v>
      </c>
      <c r="C147" s="225" t="s">
        <v>1061</v>
      </c>
      <c r="D147" s="277"/>
      <c r="E147" s="200"/>
      <c r="F147" s="226">
        <f t="shared" si="4"/>
        <v>0</v>
      </c>
      <c r="G147" s="227">
        <f t="shared" si="5"/>
        <v>0</v>
      </c>
    </row>
    <row r="148" spans="2:7" x14ac:dyDescent="0.25">
      <c r="B148" s="224" t="s">
        <v>935</v>
      </c>
      <c r="C148" s="225" t="s">
        <v>1062</v>
      </c>
      <c r="D148" s="277"/>
      <c r="E148" s="200"/>
      <c r="F148" s="226">
        <f t="shared" si="4"/>
        <v>0</v>
      </c>
      <c r="G148" s="227">
        <f t="shared" si="5"/>
        <v>0</v>
      </c>
    </row>
    <row r="149" spans="2:7" x14ac:dyDescent="0.25">
      <c r="B149" s="224" t="s">
        <v>936</v>
      </c>
      <c r="C149" s="225" t="s">
        <v>566</v>
      </c>
      <c r="D149" s="277"/>
      <c r="E149" s="200"/>
      <c r="F149" s="226">
        <f t="shared" si="4"/>
        <v>0</v>
      </c>
      <c r="G149" s="227">
        <f t="shared" si="5"/>
        <v>0</v>
      </c>
    </row>
    <row r="150" spans="2:7" x14ac:dyDescent="0.25">
      <c r="B150" s="224" t="s">
        <v>937</v>
      </c>
      <c r="C150" s="225" t="s">
        <v>1063</v>
      </c>
      <c r="D150" s="277"/>
      <c r="E150" s="200"/>
      <c r="F150" s="226">
        <f t="shared" si="4"/>
        <v>0</v>
      </c>
      <c r="G150" s="227">
        <f t="shared" si="5"/>
        <v>0</v>
      </c>
    </row>
    <row r="151" spans="2:7" x14ac:dyDescent="0.25">
      <c r="B151" s="224" t="s">
        <v>938</v>
      </c>
      <c r="C151" s="225" t="s">
        <v>572</v>
      </c>
      <c r="D151" s="277"/>
      <c r="E151" s="200"/>
      <c r="F151" s="226">
        <f t="shared" si="4"/>
        <v>0</v>
      </c>
      <c r="G151" s="227">
        <f t="shared" si="5"/>
        <v>0</v>
      </c>
    </row>
    <row r="152" spans="2:7" x14ac:dyDescent="0.25">
      <c r="B152" s="224" t="s">
        <v>939</v>
      </c>
      <c r="C152" s="225" t="s">
        <v>1064</v>
      </c>
      <c r="D152" s="277"/>
      <c r="E152" s="200"/>
      <c r="F152" s="226">
        <f t="shared" si="4"/>
        <v>0</v>
      </c>
      <c r="G152" s="227">
        <f t="shared" si="5"/>
        <v>0</v>
      </c>
    </row>
    <row r="153" spans="2:7" x14ac:dyDescent="0.25">
      <c r="B153" s="224" t="s">
        <v>940</v>
      </c>
      <c r="C153" s="225" t="s">
        <v>1091</v>
      </c>
      <c r="D153" s="277"/>
      <c r="E153" s="200"/>
      <c r="F153" s="226">
        <f t="shared" si="4"/>
        <v>0</v>
      </c>
      <c r="G153" s="227">
        <f t="shared" si="5"/>
        <v>0</v>
      </c>
    </row>
    <row r="154" spans="2:7" x14ac:dyDescent="0.25">
      <c r="B154" s="224" t="s">
        <v>941</v>
      </c>
      <c r="C154" s="225" t="s">
        <v>1066</v>
      </c>
      <c r="D154" s="277"/>
      <c r="E154" s="200"/>
      <c r="F154" s="226">
        <f t="shared" si="4"/>
        <v>0</v>
      </c>
      <c r="G154" s="227">
        <f t="shared" si="5"/>
        <v>0</v>
      </c>
    </row>
    <row r="155" spans="2:7" x14ac:dyDescent="0.25">
      <c r="B155" s="224" t="s">
        <v>942</v>
      </c>
      <c r="C155" s="225" t="s">
        <v>1067</v>
      </c>
      <c r="D155" s="277"/>
      <c r="E155" s="200"/>
      <c r="F155" s="226">
        <f t="shared" si="4"/>
        <v>0</v>
      </c>
      <c r="G155" s="227">
        <f t="shared" si="5"/>
        <v>0</v>
      </c>
    </row>
    <row r="156" spans="2:7" x14ac:dyDescent="0.25">
      <c r="B156" s="224" t="s">
        <v>943</v>
      </c>
      <c r="C156" s="225" t="s">
        <v>1068</v>
      </c>
      <c r="D156" s="277"/>
      <c r="E156" s="200"/>
      <c r="F156" s="226">
        <f t="shared" si="4"/>
        <v>0</v>
      </c>
      <c r="G156" s="227">
        <f t="shared" si="5"/>
        <v>0</v>
      </c>
    </row>
    <row r="157" spans="2:7" x14ac:dyDescent="0.25">
      <c r="B157" s="224" t="s">
        <v>944</v>
      </c>
      <c r="C157" s="225" t="s">
        <v>1069</v>
      </c>
      <c r="D157" s="277"/>
      <c r="E157" s="200"/>
      <c r="F157" s="226">
        <f t="shared" si="4"/>
        <v>0</v>
      </c>
      <c r="G157" s="227">
        <f t="shared" si="5"/>
        <v>0</v>
      </c>
    </row>
    <row r="158" spans="2:7" x14ac:dyDescent="0.25">
      <c r="B158" s="224" t="s">
        <v>945</v>
      </c>
      <c r="C158" s="225" t="s">
        <v>1070</v>
      </c>
      <c r="D158" s="277"/>
      <c r="E158" s="200"/>
      <c r="F158" s="226">
        <f t="shared" si="4"/>
        <v>0</v>
      </c>
      <c r="G158" s="227">
        <f t="shared" si="5"/>
        <v>0</v>
      </c>
    </row>
    <row r="159" spans="2:7" x14ac:dyDescent="0.25">
      <c r="B159" s="224" t="s">
        <v>946</v>
      </c>
      <c r="C159" s="225" t="s">
        <v>1071</v>
      </c>
      <c r="D159" s="277"/>
      <c r="E159" s="200"/>
      <c r="F159" s="226">
        <f t="shared" si="4"/>
        <v>0</v>
      </c>
      <c r="G159" s="227">
        <f t="shared" si="5"/>
        <v>0</v>
      </c>
    </row>
    <row r="160" spans="2:7" x14ac:dyDescent="0.25">
      <c r="B160" s="224" t="s">
        <v>947</v>
      </c>
      <c r="C160" s="225" t="s">
        <v>1072</v>
      </c>
      <c r="D160" s="279"/>
      <c r="E160" s="200"/>
      <c r="F160" s="226">
        <f t="shared" si="4"/>
        <v>0</v>
      </c>
      <c r="G160" s="227">
        <f t="shared" si="5"/>
        <v>0</v>
      </c>
    </row>
    <row r="161" spans="2:7" x14ac:dyDescent="0.25">
      <c r="B161" s="224" t="s">
        <v>948</v>
      </c>
      <c r="C161" s="225" t="s">
        <v>1092</v>
      </c>
      <c r="D161" s="290"/>
      <c r="E161" s="200"/>
      <c r="F161" s="226">
        <f t="shared" si="4"/>
        <v>0</v>
      </c>
      <c r="G161" s="227">
        <f t="shared" si="5"/>
        <v>0</v>
      </c>
    </row>
    <row r="162" spans="2:7" x14ac:dyDescent="0.25">
      <c r="B162" s="224" t="s">
        <v>949</v>
      </c>
      <c r="C162" s="225" t="s">
        <v>1089</v>
      </c>
      <c r="D162" s="279"/>
      <c r="E162" s="200"/>
      <c r="F162" s="226">
        <f t="shared" si="4"/>
        <v>0</v>
      </c>
      <c r="G162" s="227">
        <f t="shared" si="5"/>
        <v>0</v>
      </c>
    </row>
    <row r="163" spans="2:7" x14ac:dyDescent="0.25">
      <c r="B163" s="224" t="s">
        <v>950</v>
      </c>
      <c r="C163" s="225" t="s">
        <v>1047</v>
      </c>
      <c r="D163" s="279"/>
      <c r="E163" s="200"/>
      <c r="F163" s="226">
        <f t="shared" si="4"/>
        <v>0</v>
      </c>
      <c r="G163" s="227">
        <f t="shared" si="5"/>
        <v>0</v>
      </c>
    </row>
    <row r="164" spans="2:7" x14ac:dyDescent="0.25">
      <c r="B164" s="224" t="s">
        <v>951</v>
      </c>
      <c r="C164" s="225" t="s">
        <v>1048</v>
      </c>
      <c r="D164" s="279"/>
      <c r="E164" s="200"/>
      <c r="F164" s="226">
        <f t="shared" si="4"/>
        <v>0</v>
      </c>
      <c r="G164" s="227">
        <f t="shared" si="5"/>
        <v>0</v>
      </c>
    </row>
    <row r="165" spans="2:7" x14ac:dyDescent="0.25">
      <c r="B165" s="224" t="s">
        <v>952</v>
      </c>
      <c r="C165" s="225" t="s">
        <v>1049</v>
      </c>
      <c r="D165" s="279"/>
      <c r="E165" s="200"/>
      <c r="F165" s="226">
        <f t="shared" si="4"/>
        <v>0</v>
      </c>
      <c r="G165" s="227">
        <f t="shared" si="5"/>
        <v>0</v>
      </c>
    </row>
    <row r="166" spans="2:7" x14ac:dyDescent="0.25">
      <c r="B166" s="224" t="s">
        <v>953</v>
      </c>
      <c r="C166" s="225" t="s">
        <v>1090</v>
      </c>
      <c r="D166" s="279"/>
      <c r="E166" s="200"/>
      <c r="F166" s="226">
        <f t="shared" si="4"/>
        <v>0</v>
      </c>
      <c r="G166" s="227">
        <f t="shared" si="5"/>
        <v>0</v>
      </c>
    </row>
    <row r="167" spans="2:7" x14ac:dyDescent="0.25">
      <c r="B167" s="224" t="s">
        <v>954</v>
      </c>
      <c r="C167" s="225" t="s">
        <v>1051</v>
      </c>
      <c r="D167" s="279"/>
      <c r="E167" s="200"/>
      <c r="F167" s="226">
        <f t="shared" si="4"/>
        <v>0</v>
      </c>
      <c r="G167" s="227">
        <f t="shared" si="5"/>
        <v>0</v>
      </c>
    </row>
    <row r="168" spans="2:7" x14ac:dyDescent="0.25">
      <c r="B168" s="224" t="s">
        <v>955</v>
      </c>
      <c r="C168" s="225" t="s">
        <v>1052</v>
      </c>
      <c r="D168" s="279"/>
      <c r="E168" s="200"/>
      <c r="F168" s="226">
        <f t="shared" si="4"/>
        <v>0</v>
      </c>
      <c r="G168" s="227">
        <f t="shared" si="5"/>
        <v>0</v>
      </c>
    </row>
    <row r="169" spans="2:7" x14ac:dyDescent="0.25">
      <c r="B169" s="224" t="s">
        <v>956</v>
      </c>
      <c r="C169" s="225" t="s">
        <v>1038</v>
      </c>
      <c r="D169" s="279"/>
      <c r="E169" s="200"/>
      <c r="F169" s="226">
        <f t="shared" si="4"/>
        <v>0</v>
      </c>
      <c r="G169" s="227">
        <f t="shared" si="5"/>
        <v>0</v>
      </c>
    </row>
    <row r="170" spans="2:7" x14ac:dyDescent="0.25">
      <c r="B170" s="224" t="s">
        <v>957</v>
      </c>
      <c r="C170" s="225" t="s">
        <v>1093</v>
      </c>
      <c r="D170" s="199">
        <f>+D171</f>
        <v>0</v>
      </c>
      <c r="E170" s="199">
        <f>+E171</f>
        <v>0</v>
      </c>
      <c r="F170" s="226">
        <f t="shared" si="4"/>
        <v>0</v>
      </c>
      <c r="G170" s="227">
        <f t="shared" si="5"/>
        <v>0</v>
      </c>
    </row>
    <row r="171" spans="2:7" x14ac:dyDescent="0.25">
      <c r="B171" s="224" t="s">
        <v>958</v>
      </c>
      <c r="C171" s="225" t="s">
        <v>1094</v>
      </c>
      <c r="D171" s="199">
        <f>+D172+D173+D174+D175+D176+D177</f>
        <v>0</v>
      </c>
      <c r="E171" s="199">
        <f>+E172+E173+E174+E175+E176+E177</f>
        <v>0</v>
      </c>
      <c r="F171" s="226">
        <f t="shared" si="4"/>
        <v>0</v>
      </c>
      <c r="G171" s="227">
        <f t="shared" si="5"/>
        <v>0</v>
      </c>
    </row>
    <row r="172" spans="2:7" x14ac:dyDescent="0.25">
      <c r="B172" s="224" t="s">
        <v>959</v>
      </c>
      <c r="C172" s="225" t="s">
        <v>1095</v>
      </c>
      <c r="D172" s="277"/>
      <c r="E172" s="200"/>
      <c r="F172" s="226">
        <f t="shared" si="4"/>
        <v>0</v>
      </c>
      <c r="G172" s="227">
        <f t="shared" si="5"/>
        <v>0</v>
      </c>
    </row>
    <row r="173" spans="2:7" x14ac:dyDescent="0.25">
      <c r="B173" s="224" t="s">
        <v>960</v>
      </c>
      <c r="C173" s="225" t="s">
        <v>1096</v>
      </c>
      <c r="D173" s="277"/>
      <c r="E173" s="200"/>
      <c r="F173" s="226">
        <f t="shared" si="4"/>
        <v>0</v>
      </c>
      <c r="G173" s="227">
        <f t="shared" si="5"/>
        <v>0</v>
      </c>
    </row>
    <row r="174" spans="2:7" x14ac:dyDescent="0.25">
      <c r="B174" s="224" t="s">
        <v>961</v>
      </c>
      <c r="C174" s="225" t="s">
        <v>1097</v>
      </c>
      <c r="D174" s="277"/>
      <c r="E174" s="200"/>
      <c r="F174" s="226">
        <f t="shared" si="4"/>
        <v>0</v>
      </c>
      <c r="G174" s="227">
        <f t="shared" si="5"/>
        <v>0</v>
      </c>
    </row>
    <row r="175" spans="2:7" x14ac:dyDescent="0.25">
      <c r="B175" s="224" t="s">
        <v>962</v>
      </c>
      <c r="C175" s="225" t="s">
        <v>1098</v>
      </c>
      <c r="D175" s="277"/>
      <c r="E175" s="200"/>
      <c r="F175" s="226">
        <f t="shared" si="4"/>
        <v>0</v>
      </c>
      <c r="G175" s="227">
        <f t="shared" si="5"/>
        <v>0</v>
      </c>
    </row>
    <row r="176" spans="2:7" x14ac:dyDescent="0.25">
      <c r="B176" s="224" t="s">
        <v>963</v>
      </c>
      <c r="C176" s="225" t="s">
        <v>1099</v>
      </c>
      <c r="D176" s="277"/>
      <c r="E176" s="200"/>
      <c r="F176" s="226">
        <f t="shared" si="4"/>
        <v>0</v>
      </c>
      <c r="G176" s="227">
        <f t="shared" si="5"/>
        <v>0</v>
      </c>
    </row>
    <row r="177" spans="2:7" x14ac:dyDescent="0.25">
      <c r="B177" s="224" t="s">
        <v>964</v>
      </c>
      <c r="C177" s="225" t="s">
        <v>1070</v>
      </c>
      <c r="D177" s="277"/>
      <c r="E177" s="200"/>
      <c r="F177" s="226">
        <f t="shared" si="4"/>
        <v>0</v>
      </c>
      <c r="G177" s="227">
        <f t="shared" si="5"/>
        <v>0</v>
      </c>
    </row>
    <row r="178" spans="2:7" x14ac:dyDescent="0.25">
      <c r="B178" s="224" t="s">
        <v>965</v>
      </c>
      <c r="C178" s="225" t="s">
        <v>1100</v>
      </c>
      <c r="D178" s="199">
        <f>+D179</f>
        <v>0</v>
      </c>
      <c r="E178" s="199">
        <f>+E179</f>
        <v>0</v>
      </c>
      <c r="F178" s="226">
        <f t="shared" si="4"/>
        <v>0</v>
      </c>
      <c r="G178" s="227">
        <f t="shared" si="5"/>
        <v>0</v>
      </c>
    </row>
    <row r="179" spans="2:7" x14ac:dyDescent="0.25">
      <c r="B179" s="224" t="s">
        <v>966</v>
      </c>
      <c r="C179" s="225" t="s">
        <v>1101</v>
      </c>
      <c r="D179" s="199">
        <f>+D180</f>
        <v>0</v>
      </c>
      <c r="E179" s="199">
        <f>+E180</f>
        <v>0</v>
      </c>
      <c r="F179" s="226">
        <f t="shared" si="4"/>
        <v>0</v>
      </c>
      <c r="G179" s="227">
        <f t="shared" si="5"/>
        <v>0</v>
      </c>
    </row>
    <row r="180" spans="2:7" x14ac:dyDescent="0.25">
      <c r="B180" s="224" t="s">
        <v>967</v>
      </c>
      <c r="C180" s="225" t="s">
        <v>1102</v>
      </c>
      <c r="D180" s="199">
        <f>+D181+D182+D183+D184+D185+D186+D187</f>
        <v>0</v>
      </c>
      <c r="E180" s="199">
        <f>+E181+E182+E183+E184+E185+E186+E187</f>
        <v>0</v>
      </c>
      <c r="F180" s="226">
        <f t="shared" si="4"/>
        <v>0</v>
      </c>
      <c r="G180" s="227">
        <f t="shared" si="5"/>
        <v>0</v>
      </c>
    </row>
    <row r="181" spans="2:7" x14ac:dyDescent="0.25">
      <c r="B181" s="224" t="s">
        <v>968</v>
      </c>
      <c r="C181" s="225" t="s">
        <v>1021</v>
      </c>
      <c r="D181" s="190"/>
      <c r="E181" s="200"/>
      <c r="F181" s="226">
        <f t="shared" si="4"/>
        <v>0</v>
      </c>
      <c r="G181" s="227">
        <f t="shared" si="5"/>
        <v>0</v>
      </c>
    </row>
    <row r="182" spans="2:7" x14ac:dyDescent="0.25">
      <c r="B182" s="224" t="s">
        <v>969</v>
      </c>
      <c r="C182" s="225" t="s">
        <v>1123</v>
      </c>
      <c r="D182" s="190"/>
      <c r="E182" s="200"/>
      <c r="F182" s="226">
        <f t="shared" si="4"/>
        <v>0</v>
      </c>
      <c r="G182" s="227">
        <f t="shared" si="5"/>
        <v>0</v>
      </c>
    </row>
    <row r="183" spans="2:7" x14ac:dyDescent="0.25">
      <c r="B183" s="224" t="s">
        <v>970</v>
      </c>
      <c r="C183" s="225" t="s">
        <v>1104</v>
      </c>
      <c r="D183" s="190"/>
      <c r="E183" s="200"/>
      <c r="F183" s="226">
        <f t="shared" si="4"/>
        <v>0</v>
      </c>
      <c r="G183" s="227">
        <f t="shared" si="5"/>
        <v>0</v>
      </c>
    </row>
    <row r="184" spans="2:7" x14ac:dyDescent="0.25">
      <c r="B184" s="224" t="s">
        <v>971</v>
      </c>
      <c r="C184" s="225" t="s">
        <v>1105</v>
      </c>
      <c r="D184" s="190"/>
      <c r="E184" s="200"/>
      <c r="F184" s="226">
        <f t="shared" si="4"/>
        <v>0</v>
      </c>
      <c r="G184" s="227">
        <f t="shared" si="5"/>
        <v>0</v>
      </c>
    </row>
    <row r="185" spans="2:7" x14ac:dyDescent="0.25">
      <c r="B185" s="224" t="s">
        <v>972</v>
      </c>
      <c r="C185" s="225" t="s">
        <v>1124</v>
      </c>
      <c r="D185" s="190"/>
      <c r="E185" s="200"/>
      <c r="F185" s="226">
        <f t="shared" si="4"/>
        <v>0</v>
      </c>
      <c r="G185" s="227">
        <f t="shared" si="5"/>
        <v>0</v>
      </c>
    </row>
    <row r="186" spans="2:7" x14ac:dyDescent="0.25">
      <c r="B186" s="224" t="s">
        <v>973</v>
      </c>
      <c r="C186" s="225" t="s">
        <v>1107</v>
      </c>
      <c r="D186" s="190"/>
      <c r="E186" s="200"/>
      <c r="F186" s="226">
        <f t="shared" si="4"/>
        <v>0</v>
      </c>
      <c r="G186" s="227">
        <f t="shared" si="5"/>
        <v>0</v>
      </c>
    </row>
    <row r="187" spans="2:7" ht="16.5" thickBot="1" x14ac:dyDescent="0.3">
      <c r="B187" s="229" t="s">
        <v>974</v>
      </c>
      <c r="C187" s="230" t="s">
        <v>1108</v>
      </c>
      <c r="D187" s="201"/>
      <c r="E187" s="201"/>
      <c r="F187" s="231">
        <f t="shared" ref="F187" si="6">E187-D187</f>
        <v>0</v>
      </c>
      <c r="G187" s="232">
        <f t="shared" ref="G187" si="7">IFERROR(D187*100/E187,0)</f>
        <v>0</v>
      </c>
    </row>
    <row r="188" spans="2:7" ht="16.5" thickTop="1" x14ac:dyDescent="0.25">
      <c r="B188" s="135"/>
      <c r="C188" s="135"/>
      <c r="D188" s="310">
        <f>+D5-D68</f>
        <v>0</v>
      </c>
      <c r="E188" s="310">
        <f>+E5-E68</f>
        <v>0</v>
      </c>
      <c r="F188" s="135"/>
      <c r="G188" s="135"/>
    </row>
  </sheetData>
  <mergeCells count="2">
    <mergeCell ref="B3:G3"/>
    <mergeCell ref="B4:C4"/>
  </mergeCells>
  <pageMargins left="0.7" right="0.7" top="0.75" bottom="0.75" header="0.3" footer="0.3"/>
  <pageSetup paperSize="9" scale="46" fitToHeight="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10">
    <pageSetUpPr fitToPage="1"/>
  </sheetPr>
  <dimension ref="A1:E45"/>
  <sheetViews>
    <sheetView workbookViewId="0">
      <selection activeCell="E38" sqref="E38"/>
    </sheetView>
  </sheetViews>
  <sheetFormatPr baseColWidth="10" defaultColWidth="11.42578125" defaultRowHeight="15.75" x14ac:dyDescent="0.25"/>
  <cols>
    <col min="1" max="1" width="5" style="49" customWidth="1"/>
    <col min="2" max="2" width="15.42578125" style="108" bestFit="1" customWidth="1"/>
    <col min="3" max="3" width="85.85546875" style="49" customWidth="1"/>
    <col min="4" max="4" width="23.7109375" style="106" customWidth="1"/>
    <col min="5" max="5" width="23.28515625" style="106" bestFit="1" customWidth="1"/>
  </cols>
  <sheetData>
    <row r="1" spans="2:5" ht="21" customHeight="1" x14ac:dyDescent="0.25">
      <c r="B1" s="285"/>
      <c r="C1" s="146"/>
      <c r="D1" s="265"/>
      <c r="E1" s="265"/>
    </row>
    <row r="2" spans="2:5" ht="21" customHeight="1" thickBot="1" x14ac:dyDescent="0.3">
      <c r="B2" s="285"/>
      <c r="C2" s="146"/>
      <c r="D2" s="265"/>
      <c r="E2" s="265"/>
    </row>
    <row r="3" spans="2:5" ht="16.5" thickTop="1" x14ac:dyDescent="0.25">
      <c r="B3" s="397" t="s">
        <v>1125</v>
      </c>
      <c r="C3" s="398"/>
      <c r="D3" s="398"/>
      <c r="E3" s="399"/>
    </row>
    <row r="4" spans="2:5" x14ac:dyDescent="0.25">
      <c r="B4" s="400" t="s">
        <v>976</v>
      </c>
      <c r="C4" s="401"/>
      <c r="D4" s="401"/>
      <c r="E4" s="402"/>
    </row>
    <row r="5" spans="2:5" x14ac:dyDescent="0.25">
      <c r="B5" s="286" t="s">
        <v>274</v>
      </c>
      <c r="C5" s="222" t="s">
        <v>275</v>
      </c>
      <c r="D5" s="270" t="s">
        <v>276</v>
      </c>
      <c r="E5" s="271" t="s">
        <v>277</v>
      </c>
    </row>
    <row r="6" spans="2:5" x14ac:dyDescent="0.25">
      <c r="B6" s="288">
        <v>70000000000</v>
      </c>
      <c r="C6" s="225" t="s">
        <v>1126</v>
      </c>
      <c r="D6" s="194">
        <f>+D7</f>
        <v>0</v>
      </c>
      <c r="E6" s="195">
        <f>+E7</f>
        <v>0</v>
      </c>
    </row>
    <row r="7" spans="2:5" x14ac:dyDescent="0.25">
      <c r="B7" s="288">
        <v>71000000000</v>
      </c>
      <c r="C7" s="225" t="s">
        <v>1126</v>
      </c>
      <c r="D7" s="194">
        <f>+D8</f>
        <v>0</v>
      </c>
      <c r="E7" s="195">
        <f>+E8</f>
        <v>0</v>
      </c>
    </row>
    <row r="8" spans="2:5" x14ac:dyDescent="0.25">
      <c r="B8" s="288">
        <v>71101010000</v>
      </c>
      <c r="C8" s="225" t="s">
        <v>1127</v>
      </c>
      <c r="D8" s="276"/>
      <c r="E8" s="277"/>
    </row>
    <row r="9" spans="2:5" x14ac:dyDescent="0.25">
      <c r="B9" s="288">
        <v>71101020000</v>
      </c>
      <c r="C9" s="225" t="s">
        <v>1128</v>
      </c>
      <c r="D9" s="276"/>
      <c r="E9" s="277"/>
    </row>
    <row r="10" spans="2:5" x14ac:dyDescent="0.25">
      <c r="B10" s="288">
        <v>71101030000</v>
      </c>
      <c r="C10" s="225" t="s">
        <v>1129</v>
      </c>
      <c r="D10" s="276"/>
      <c r="E10" s="277"/>
    </row>
    <row r="11" spans="2:5" x14ac:dyDescent="0.25">
      <c r="B11" s="288">
        <v>71101040000</v>
      </c>
      <c r="C11" s="225" t="s">
        <v>1130</v>
      </c>
      <c r="D11" s="276"/>
      <c r="E11" s="277"/>
    </row>
    <row r="12" spans="2:5" x14ac:dyDescent="0.25">
      <c r="B12" s="288">
        <v>71101050000</v>
      </c>
      <c r="C12" s="228" t="s">
        <v>472</v>
      </c>
      <c r="D12" s="278"/>
      <c r="E12" s="277"/>
    </row>
    <row r="13" spans="2:5" x14ac:dyDescent="0.25">
      <c r="B13" s="288">
        <v>71101060000</v>
      </c>
      <c r="C13" s="225" t="s">
        <v>1131</v>
      </c>
      <c r="D13" s="276"/>
      <c r="E13" s="277"/>
    </row>
    <row r="14" spans="2:5" x14ac:dyDescent="0.25">
      <c r="B14" s="288">
        <v>71101070000</v>
      </c>
      <c r="C14" s="228" t="s">
        <v>467</v>
      </c>
      <c r="D14" s="278"/>
      <c r="E14" s="277"/>
    </row>
    <row r="15" spans="2:5" x14ac:dyDescent="0.25">
      <c r="B15" s="288">
        <v>71101080000</v>
      </c>
      <c r="C15" s="225" t="s">
        <v>1132</v>
      </c>
      <c r="D15" s="276"/>
      <c r="E15" s="277"/>
    </row>
    <row r="16" spans="2:5" x14ac:dyDescent="0.25">
      <c r="B16" s="288">
        <v>71101090000</v>
      </c>
      <c r="C16" s="225" t="s">
        <v>1133</v>
      </c>
      <c r="D16" s="276"/>
      <c r="E16" s="277"/>
    </row>
    <row r="17" spans="2:5" x14ac:dyDescent="0.25">
      <c r="B17" s="288">
        <v>71101100000</v>
      </c>
      <c r="C17" s="225" t="s">
        <v>1134</v>
      </c>
      <c r="D17" s="276"/>
      <c r="E17" s="277"/>
    </row>
    <row r="18" spans="2:5" x14ac:dyDescent="0.25">
      <c r="B18" s="288">
        <v>71101110000</v>
      </c>
      <c r="C18" s="225" t="s">
        <v>1135</v>
      </c>
      <c r="D18" s="276"/>
      <c r="E18" s="277"/>
    </row>
    <row r="19" spans="2:5" x14ac:dyDescent="0.25">
      <c r="B19" s="288">
        <v>72000000000</v>
      </c>
      <c r="C19" s="228" t="s">
        <v>1136</v>
      </c>
      <c r="D19" s="278"/>
      <c r="E19" s="277"/>
    </row>
    <row r="20" spans="2:5" x14ac:dyDescent="0.25">
      <c r="B20" s="288">
        <v>72100000000</v>
      </c>
      <c r="C20" s="228" t="s">
        <v>1136</v>
      </c>
      <c r="D20" s="278"/>
      <c r="E20" s="277"/>
    </row>
    <row r="21" spans="2:5" x14ac:dyDescent="0.25">
      <c r="B21" s="288">
        <v>72101000000</v>
      </c>
      <c r="C21" s="225" t="s">
        <v>1136</v>
      </c>
      <c r="D21" s="276"/>
      <c r="E21" s="277"/>
    </row>
    <row r="22" spans="2:5" x14ac:dyDescent="0.25">
      <c r="B22" s="288">
        <v>72101010000</v>
      </c>
      <c r="C22" s="225" t="s">
        <v>1137</v>
      </c>
      <c r="D22" s="276"/>
      <c r="E22" s="277"/>
    </row>
    <row r="23" spans="2:5" x14ac:dyDescent="0.25">
      <c r="B23" s="288">
        <v>72101020000</v>
      </c>
      <c r="C23" s="225" t="s">
        <v>1138</v>
      </c>
      <c r="D23" s="276"/>
      <c r="E23" s="277"/>
    </row>
    <row r="24" spans="2:5" x14ac:dyDescent="0.25">
      <c r="B24" s="288">
        <v>72101030000</v>
      </c>
      <c r="C24" s="225" t="s">
        <v>1139</v>
      </c>
      <c r="D24" s="276"/>
      <c r="E24" s="277"/>
    </row>
    <row r="25" spans="2:5" x14ac:dyDescent="0.25">
      <c r="B25" s="288">
        <v>72101040000</v>
      </c>
      <c r="C25" s="225" t="s">
        <v>1140</v>
      </c>
      <c r="D25" s="276"/>
      <c r="E25" s="277"/>
    </row>
    <row r="26" spans="2:5" x14ac:dyDescent="0.25">
      <c r="B26" s="288">
        <v>72101050000</v>
      </c>
      <c r="C26" s="225" t="s">
        <v>1141</v>
      </c>
      <c r="D26" s="276"/>
      <c r="E26" s="277"/>
    </row>
    <row r="27" spans="2:5" x14ac:dyDescent="0.25">
      <c r="B27" s="288">
        <v>72101060000</v>
      </c>
      <c r="C27" s="225" t="s">
        <v>1142</v>
      </c>
      <c r="D27" s="276"/>
      <c r="E27" s="277"/>
    </row>
    <row r="28" spans="2:5" x14ac:dyDescent="0.25">
      <c r="B28" s="288">
        <v>72101070000</v>
      </c>
      <c r="C28" s="225" t="s">
        <v>1143</v>
      </c>
      <c r="D28" s="276"/>
      <c r="E28" s="277"/>
    </row>
    <row r="29" spans="2:5" x14ac:dyDescent="0.25">
      <c r="B29" s="288">
        <v>72101080000</v>
      </c>
      <c r="C29" s="225" t="s">
        <v>1144</v>
      </c>
      <c r="D29" s="276"/>
      <c r="E29" s="277"/>
    </row>
    <row r="30" spans="2:5" x14ac:dyDescent="0.25">
      <c r="B30" s="288">
        <v>72101090000</v>
      </c>
      <c r="C30" s="225" t="s">
        <v>1145</v>
      </c>
      <c r="D30" s="276"/>
      <c r="E30" s="277"/>
    </row>
    <row r="31" spans="2:5" x14ac:dyDescent="0.25">
      <c r="B31" s="288">
        <v>72101100000</v>
      </c>
      <c r="C31" s="225" t="s">
        <v>1146</v>
      </c>
      <c r="D31" s="276"/>
      <c r="E31" s="277"/>
    </row>
    <row r="32" spans="2:5" x14ac:dyDescent="0.25">
      <c r="B32" s="288">
        <v>72101110000</v>
      </c>
      <c r="C32" s="225" t="s">
        <v>1147</v>
      </c>
      <c r="D32" s="276"/>
      <c r="E32" s="277"/>
    </row>
    <row r="33" spans="2:5" x14ac:dyDescent="0.25">
      <c r="B33" s="109"/>
      <c r="C33" s="57"/>
      <c r="D33" s="110"/>
      <c r="E33" s="107"/>
    </row>
    <row r="34" spans="2:5" x14ac:dyDescent="0.25">
      <c r="B34" s="288">
        <v>80000000000</v>
      </c>
      <c r="C34" s="225" t="s">
        <v>1148</v>
      </c>
      <c r="D34" s="194">
        <f t="shared" ref="D34:E37" si="0">+D35</f>
        <v>0</v>
      </c>
      <c r="E34" s="195">
        <f t="shared" si="0"/>
        <v>0</v>
      </c>
    </row>
    <row r="35" spans="2:5" x14ac:dyDescent="0.25">
      <c r="B35" s="288">
        <v>81000000000</v>
      </c>
      <c r="C35" s="225" t="s">
        <v>1149</v>
      </c>
      <c r="D35" s="194">
        <f t="shared" si="0"/>
        <v>0</v>
      </c>
      <c r="E35" s="195">
        <f t="shared" si="0"/>
        <v>0</v>
      </c>
    </row>
    <row r="36" spans="2:5" x14ac:dyDescent="0.25">
      <c r="B36" s="288">
        <v>81100000000</v>
      </c>
      <c r="C36" s="225" t="s">
        <v>1149</v>
      </c>
      <c r="D36" s="194">
        <f t="shared" si="0"/>
        <v>0</v>
      </c>
      <c r="E36" s="195">
        <f t="shared" si="0"/>
        <v>0</v>
      </c>
    </row>
    <row r="37" spans="2:5" x14ac:dyDescent="0.25">
      <c r="B37" s="288">
        <v>81101000000</v>
      </c>
      <c r="C37" s="225" t="s">
        <v>1149</v>
      </c>
      <c r="D37" s="194">
        <f t="shared" si="0"/>
        <v>0</v>
      </c>
      <c r="E37" s="195">
        <f t="shared" si="0"/>
        <v>0</v>
      </c>
    </row>
    <row r="38" spans="2:5" x14ac:dyDescent="0.25">
      <c r="B38" s="288">
        <v>81101010000</v>
      </c>
      <c r="C38" s="225" t="s">
        <v>1150</v>
      </c>
      <c r="D38" s="276"/>
      <c r="E38" s="277"/>
    </row>
    <row r="39" spans="2:5" x14ac:dyDescent="0.25">
      <c r="B39" s="288">
        <v>81101020000</v>
      </c>
      <c r="C39" s="225" t="s">
        <v>1151</v>
      </c>
      <c r="D39" s="276"/>
      <c r="E39" s="277"/>
    </row>
    <row r="40" spans="2:5" x14ac:dyDescent="0.25">
      <c r="B40" s="288">
        <v>82000000000</v>
      </c>
      <c r="C40" s="225" t="s">
        <v>1152</v>
      </c>
      <c r="D40" s="276"/>
      <c r="E40" s="277"/>
    </row>
    <row r="41" spans="2:5" x14ac:dyDescent="0.25">
      <c r="B41" s="288">
        <v>82100000000</v>
      </c>
      <c r="C41" s="225" t="s">
        <v>1153</v>
      </c>
      <c r="D41" s="276"/>
      <c r="E41" s="277"/>
    </row>
    <row r="42" spans="2:5" x14ac:dyDescent="0.25">
      <c r="B42" s="288">
        <v>82101000000</v>
      </c>
      <c r="C42" s="225" t="s">
        <v>1148</v>
      </c>
      <c r="D42" s="276"/>
      <c r="E42" s="277"/>
    </row>
    <row r="43" spans="2:5" x14ac:dyDescent="0.25">
      <c r="B43" s="288">
        <v>82101010000</v>
      </c>
      <c r="C43" s="225" t="s">
        <v>1154</v>
      </c>
      <c r="D43" s="276"/>
      <c r="E43" s="277"/>
    </row>
    <row r="44" spans="2:5" ht="16.5" thickBot="1" x14ac:dyDescent="0.3">
      <c r="B44" s="291">
        <v>82101020000</v>
      </c>
      <c r="C44" s="230" t="s">
        <v>1155</v>
      </c>
      <c r="D44" s="281"/>
      <c r="E44" s="292"/>
    </row>
    <row r="45" spans="2:5" ht="16.5" thickTop="1" x14ac:dyDescent="0.25">
      <c r="B45" s="285"/>
      <c r="C45" s="146"/>
      <c r="D45" s="265"/>
      <c r="E45" s="265"/>
    </row>
  </sheetData>
  <mergeCells count="2">
    <mergeCell ref="B3:E3"/>
    <mergeCell ref="B4:E4"/>
  </mergeCells>
  <pageMargins left="0.7" right="0.7" top="0.75" bottom="0.75" header="0.3" footer="0.3"/>
  <pageSetup paperSize="9" scale="57" fitToHeight="0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11"/>
  <dimension ref="A2:AF49"/>
  <sheetViews>
    <sheetView workbookViewId="0">
      <selection activeCell="C7" sqref="C7"/>
    </sheetView>
  </sheetViews>
  <sheetFormatPr baseColWidth="10" defaultColWidth="11.42578125" defaultRowHeight="15" x14ac:dyDescent="0.25"/>
  <cols>
    <col min="1" max="1" width="14.85546875" style="111" customWidth="1"/>
    <col min="2" max="2" width="94.7109375" style="111" customWidth="1"/>
    <col min="3" max="3" width="23.7109375" style="111" customWidth="1"/>
    <col min="4" max="4" width="42.42578125" style="111" customWidth="1"/>
    <col min="5" max="32" width="11.42578125" style="111"/>
  </cols>
  <sheetData>
    <row r="2" spans="1:5" ht="15.75" thickBot="1" x14ac:dyDescent="0.3"/>
    <row r="3" spans="1:5" ht="21" thickTop="1" x14ac:dyDescent="0.25">
      <c r="A3" s="408" t="s">
        <v>1156</v>
      </c>
      <c r="B3" s="409"/>
      <c r="C3" s="410"/>
      <c r="D3" s="271" t="s">
        <v>1213</v>
      </c>
    </row>
    <row r="4" spans="1:5" ht="15.75" x14ac:dyDescent="0.25">
      <c r="A4" s="266" t="s">
        <v>1157</v>
      </c>
      <c r="B4" s="267" t="s">
        <v>1158</v>
      </c>
      <c r="C4" s="268"/>
      <c r="D4" s="268"/>
    </row>
    <row r="5" spans="1:5" ht="15.75" x14ac:dyDescent="0.25">
      <c r="A5" s="293" t="s">
        <v>1159</v>
      </c>
      <c r="B5" s="294" t="s">
        <v>1160</v>
      </c>
      <c r="C5" s="271" t="e">
        <f>'Prev. 1.1'!J12*100/'Prev. 1.1'!I12</f>
        <v>#DIV/0!</v>
      </c>
      <c r="D5" s="271">
        <v>100</v>
      </c>
    </row>
    <row r="6" spans="1:5" ht="15.75" x14ac:dyDescent="0.25">
      <c r="A6" s="293"/>
      <c r="B6" s="294"/>
      <c r="C6" s="271"/>
      <c r="D6" s="271"/>
    </row>
    <row r="7" spans="1:5" ht="15.75" x14ac:dyDescent="0.25">
      <c r="A7" s="293" t="s">
        <v>1161</v>
      </c>
      <c r="B7" s="294" t="s">
        <v>1162</v>
      </c>
      <c r="C7" s="295" t="e">
        <f>SUM('Prev. 1.1'!D7:D11)*100/'Prev. 1.1'!D12</f>
        <v>#DIV/0!</v>
      </c>
      <c r="D7" t="s">
        <v>1214</v>
      </c>
    </row>
    <row r="8" spans="1:5" ht="15.75" x14ac:dyDescent="0.25">
      <c r="A8" s="293"/>
      <c r="B8" s="294"/>
      <c r="C8" s="271"/>
      <c r="D8" s="271"/>
    </row>
    <row r="9" spans="1:5" ht="15.75" x14ac:dyDescent="0.25">
      <c r="A9" s="293" t="s">
        <v>1163</v>
      </c>
      <c r="B9" s="294" t="s">
        <v>1164</v>
      </c>
      <c r="C9" s="295" t="e">
        <f>'Balance General'!E7/'Balance General'!E169</f>
        <v>#DIV/0!</v>
      </c>
      <c r="D9" t="s">
        <v>1215</v>
      </c>
    </row>
    <row r="10" spans="1:5" ht="15.75" x14ac:dyDescent="0.25">
      <c r="A10" s="293"/>
      <c r="B10" s="294"/>
      <c r="C10" s="271"/>
      <c r="D10" s="271"/>
    </row>
    <row r="11" spans="1:5" ht="15.75" x14ac:dyDescent="0.25">
      <c r="A11" s="293" t="s">
        <v>1165</v>
      </c>
      <c r="B11" s="294" t="s">
        <v>1166</v>
      </c>
      <c r="C11" s="295" t="e">
        <f>('Balance General'!E7-'Balance General'!E59)/'Balance General'!E169</f>
        <v>#DIV/0!</v>
      </c>
      <c r="D11" t="s">
        <v>1216</v>
      </c>
      <c r="E11" s="111" t="s">
        <v>1217</v>
      </c>
    </row>
    <row r="12" spans="1:5" ht="15.75" x14ac:dyDescent="0.25">
      <c r="A12" s="293"/>
      <c r="B12" s="294"/>
      <c r="C12" s="271"/>
      <c r="D12" s="271"/>
    </row>
    <row r="13" spans="1:5" ht="15.75" x14ac:dyDescent="0.25">
      <c r="A13" s="293" t="s">
        <v>1167</v>
      </c>
      <c r="B13" s="294" t="s">
        <v>1168</v>
      </c>
      <c r="C13" s="295" t="e">
        <f>'Balance General'!E8*100/('Balance General'!E172+'Balance General'!E173+'Balance General'!E209)</f>
        <v>#DIV/0!</v>
      </c>
      <c r="D13" t="s">
        <v>1218</v>
      </c>
    </row>
    <row r="14" spans="1:5" ht="15.75" x14ac:dyDescent="0.25">
      <c r="A14" s="293"/>
      <c r="B14" s="294"/>
      <c r="C14" s="271"/>
      <c r="D14" s="271"/>
    </row>
    <row r="15" spans="1:5" ht="15.75" x14ac:dyDescent="0.25">
      <c r="A15" s="293" t="s">
        <v>1169</v>
      </c>
      <c r="B15" s="294" t="s">
        <v>1170</v>
      </c>
      <c r="C15" s="295" t="e">
        <f>('Balance General'!E9+'Depositos Bancos Gs'!C20+'Depositos Bancos Ext'!C20+'Balance General'!E50+'Balance General'!E111+'Balance General'!E163+'Balance General'!E149+'Balance General'!E74+'Prev. 1.1'!C34+'Balance General'!E158)*100/'Balance General'!E6</f>
        <v>#DIV/0!</v>
      </c>
      <c r="D15" s="307">
        <v>0.1</v>
      </c>
    </row>
    <row r="16" spans="1:5" ht="15.75" x14ac:dyDescent="0.25">
      <c r="A16" s="293"/>
      <c r="B16" s="294"/>
      <c r="C16" s="271"/>
      <c r="D16" s="271"/>
    </row>
    <row r="17" spans="1:4" ht="15.75" x14ac:dyDescent="0.25">
      <c r="A17" s="293" t="s">
        <v>1171</v>
      </c>
      <c r="B17" s="294" t="s">
        <v>1172</v>
      </c>
      <c r="C17" s="295" t="e">
        <f>'Balance General'!E168*100/'Balance General'!E6</f>
        <v>#DIV/0!</v>
      </c>
      <c r="D17" t="s">
        <v>1219</v>
      </c>
    </row>
    <row r="18" spans="1:4" ht="15.75" x14ac:dyDescent="0.25">
      <c r="A18" s="293"/>
      <c r="B18" s="294"/>
      <c r="C18" s="271"/>
      <c r="D18" s="271"/>
    </row>
    <row r="19" spans="1:4" ht="15.75" x14ac:dyDescent="0.25">
      <c r="A19" s="293" t="s">
        <v>1173</v>
      </c>
      <c r="B19" s="294" t="s">
        <v>1174</v>
      </c>
      <c r="C19" s="295" t="e">
        <f>'Balance General'!E231*100/'Balance General'!E6</f>
        <v>#DIV/0!</v>
      </c>
      <c r="D19" t="s">
        <v>1220</v>
      </c>
    </row>
    <row r="20" spans="1:4" ht="15.75" x14ac:dyDescent="0.25">
      <c r="A20" s="293"/>
      <c r="B20" s="294"/>
      <c r="C20" s="271"/>
      <c r="D20" s="271"/>
    </row>
    <row r="21" spans="1:4" ht="15.75" x14ac:dyDescent="0.25">
      <c r="A21" s="293" t="s">
        <v>1175</v>
      </c>
      <c r="B21" s="294" t="s">
        <v>1176</v>
      </c>
      <c r="C21" s="295" t="e">
        <f>'Balance General'!E168/'Balance General'!E231</f>
        <v>#DIV/0!</v>
      </c>
      <c r="D21" t="s">
        <v>1221</v>
      </c>
    </row>
    <row r="22" spans="1:4" ht="15.75" x14ac:dyDescent="0.25">
      <c r="A22" s="293"/>
      <c r="B22" s="294"/>
      <c r="C22" s="271"/>
      <c r="D22" s="271"/>
    </row>
    <row r="23" spans="1:4" ht="15.75" x14ac:dyDescent="0.25">
      <c r="A23" s="293" t="s">
        <v>1177</v>
      </c>
      <c r="B23" s="294" t="s">
        <v>1178</v>
      </c>
      <c r="C23" s="295" t="e">
        <f>'Balance General'!E248*100/'Cuadro de Resultado'!E27</f>
        <v>#DIV/0!</v>
      </c>
      <c r="D23" t="s">
        <v>1222</v>
      </c>
    </row>
    <row r="24" spans="1:4" ht="15.75" x14ac:dyDescent="0.25">
      <c r="A24" s="293"/>
      <c r="B24" s="294"/>
      <c r="C24" s="271"/>
      <c r="D24" s="271"/>
    </row>
    <row r="25" spans="1:4" ht="15.75" x14ac:dyDescent="0.25">
      <c r="A25" s="293" t="s">
        <v>1179</v>
      </c>
      <c r="B25" s="294" t="s">
        <v>1180</v>
      </c>
      <c r="C25" s="295" t="e">
        <f>'Balance General'!E248*100/'Cuadro de Resultado'!E27</f>
        <v>#DIV/0!</v>
      </c>
      <c r="D25" s="308" t="s">
        <v>1223</v>
      </c>
    </row>
    <row r="26" spans="1:4" ht="15.75" x14ac:dyDescent="0.25">
      <c r="A26" s="293"/>
      <c r="B26" s="294"/>
      <c r="C26" s="271"/>
      <c r="D26" s="271"/>
    </row>
    <row r="27" spans="1:4" ht="15.75" x14ac:dyDescent="0.25">
      <c r="A27" s="293" t="s">
        <v>1181</v>
      </c>
      <c r="B27" s="294" t="s">
        <v>1182</v>
      </c>
      <c r="C27" s="295" t="e">
        <f>'Balance General'!E248*100/(('Balance General'!E6+'Balance General'!D6)/2)</f>
        <v>#DIV/0!</v>
      </c>
      <c r="D27" t="s">
        <v>1224</v>
      </c>
    </row>
    <row r="28" spans="1:4" ht="15.75" x14ac:dyDescent="0.25">
      <c r="A28" s="293"/>
      <c r="B28" s="294"/>
      <c r="C28" s="271"/>
      <c r="D28" s="271"/>
    </row>
    <row r="29" spans="1:4" ht="15.75" x14ac:dyDescent="0.25">
      <c r="A29" s="293" t="s">
        <v>1183</v>
      </c>
      <c r="B29" s="294" t="s">
        <v>1184</v>
      </c>
      <c r="C29" s="295" t="e">
        <f>'Balance General'!E248*100/'Balance General'!E233</f>
        <v>#DIV/0!</v>
      </c>
      <c r="D29" t="s">
        <v>1223</v>
      </c>
    </row>
    <row r="30" spans="1:4" ht="15.75" x14ac:dyDescent="0.25">
      <c r="A30" s="293"/>
      <c r="B30" s="294"/>
      <c r="C30" s="271"/>
      <c r="D30" s="271"/>
    </row>
    <row r="31" spans="1:4" ht="15.75" x14ac:dyDescent="0.25">
      <c r="A31" s="293" t="s">
        <v>1185</v>
      </c>
      <c r="B31" s="294" t="s">
        <v>1186</v>
      </c>
      <c r="C31" s="295" t="e">
        <f>'Cuadro de Resultado'!E70*100/'Cuadro de Resultado'!E27</f>
        <v>#DIV/0!</v>
      </c>
      <c r="D31" t="s">
        <v>1225</v>
      </c>
    </row>
    <row r="32" spans="1:4" ht="15.75" x14ac:dyDescent="0.25">
      <c r="A32" s="293"/>
      <c r="B32" s="294"/>
      <c r="C32" s="271"/>
      <c r="D32" s="271"/>
    </row>
    <row r="33" spans="1:4" ht="15.75" x14ac:dyDescent="0.25">
      <c r="A33" s="293" t="s">
        <v>1187</v>
      </c>
      <c r="B33" s="294" t="s">
        <v>1188</v>
      </c>
      <c r="C33" s="295" t="e">
        <f>'Balance General'!E248*100/'Cuadro de Resultado'!E70</f>
        <v>#DIV/0!</v>
      </c>
      <c r="D33" t="s">
        <v>1226</v>
      </c>
    </row>
    <row r="34" spans="1:4" ht="15.75" x14ac:dyDescent="0.25">
      <c r="A34" s="293"/>
      <c r="B34" s="294"/>
      <c r="C34" s="271"/>
      <c r="D34" s="271"/>
    </row>
    <row r="35" spans="1:4" ht="15.75" x14ac:dyDescent="0.25">
      <c r="A35" s="293" t="s">
        <v>1189</v>
      </c>
      <c r="B35" s="294" t="s">
        <v>1190</v>
      </c>
      <c r="C35" s="271" t="e">
        <f>'Prev. Depositos Vista'!G11*100/'Prev. Depositos Vista'!F11</f>
        <v>#DIV/0!</v>
      </c>
      <c r="D35" s="271"/>
    </row>
    <row r="36" spans="1:4" ht="15.75" x14ac:dyDescent="0.25">
      <c r="A36" s="293"/>
      <c r="B36" s="294"/>
      <c r="C36" s="271"/>
      <c r="D36" s="271"/>
    </row>
    <row r="37" spans="1:4" ht="15.75" x14ac:dyDescent="0.25">
      <c r="A37" s="293" t="s">
        <v>1191</v>
      </c>
      <c r="B37" s="294" t="s">
        <v>1192</v>
      </c>
      <c r="C37" s="271" t="e">
        <f>'Prev. Depositos Plazo'!G11*100/'Prev. Depositos Plazo'!F11</f>
        <v>#DIV/0!</v>
      </c>
      <c r="D37" s="271"/>
    </row>
    <row r="38" spans="1:4" ht="15.75" x14ac:dyDescent="0.25">
      <c r="A38" s="293"/>
      <c r="B38" s="294"/>
      <c r="C38" s="271"/>
      <c r="D38" s="271"/>
    </row>
    <row r="39" spans="1:4" ht="15.75" x14ac:dyDescent="0.25">
      <c r="A39" s="293" t="s">
        <v>1193</v>
      </c>
      <c r="B39" s="294" t="s">
        <v>1194</v>
      </c>
      <c r="C39" s="271" t="e">
        <f>'Prev sobre Bienes adjudicados'!H8*100/'Prev sobre Bienes adjudicados'!G8</f>
        <v>#DIV/0!</v>
      </c>
      <c r="D39" s="271"/>
    </row>
    <row r="40" spans="1:4" ht="15.75" x14ac:dyDescent="0.25">
      <c r="A40" s="293"/>
      <c r="B40" s="294"/>
      <c r="C40" s="271"/>
      <c r="D40" s="271"/>
    </row>
    <row r="41" spans="1:4" ht="15.75" x14ac:dyDescent="0.25">
      <c r="A41" s="293" t="s">
        <v>1195</v>
      </c>
      <c r="B41" s="294" t="s">
        <v>1196</v>
      </c>
      <c r="C41" s="271" t="e">
        <f>'Prev s Otros Activos Riesgos'!G9*100/'Prev s Otros Activos Riesgos'!F9</f>
        <v>#DIV/0!</v>
      </c>
      <c r="D41" s="271"/>
    </row>
    <row r="42" spans="1:4" ht="15.75" x14ac:dyDescent="0.25">
      <c r="A42" s="293"/>
      <c r="B42" s="294"/>
      <c r="C42" s="271"/>
      <c r="D42" s="271"/>
    </row>
    <row r="43" spans="1:4" ht="15.75" x14ac:dyDescent="0.25">
      <c r="A43" s="293" t="s">
        <v>1197</v>
      </c>
      <c r="B43" s="294" t="s">
        <v>1198</v>
      </c>
      <c r="C43" s="296" t="e">
        <f>'Depositos Coop. Gs'!F30*100/('Balance General'!E12+'Balance General'!E82)</f>
        <v>#DIV/0!</v>
      </c>
      <c r="D43" s="296"/>
    </row>
    <row r="44" spans="1:4" ht="15.75" x14ac:dyDescent="0.25">
      <c r="A44" s="293"/>
      <c r="B44" s="294"/>
      <c r="C44" s="271"/>
      <c r="D44" s="271"/>
    </row>
    <row r="45" spans="1:4" ht="15.75" x14ac:dyDescent="0.25">
      <c r="A45" s="293" t="s">
        <v>1199</v>
      </c>
      <c r="B45" s="294" t="s">
        <v>1200</v>
      </c>
      <c r="C45" s="295" t="e">
        <f>'Concentración de Créditos'!D7*100/'Balance General'!E231</f>
        <v>#DIV/0!</v>
      </c>
      <c r="D45" s="295"/>
    </row>
    <row r="46" spans="1:4" ht="15.75" x14ac:dyDescent="0.25">
      <c r="A46" s="293"/>
      <c r="B46" s="294"/>
      <c r="C46" s="271"/>
      <c r="D46" s="271"/>
    </row>
    <row r="47" spans="1:4" ht="15.75" x14ac:dyDescent="0.25">
      <c r="A47" s="293" t="s">
        <v>1201</v>
      </c>
      <c r="B47" s="294" t="s">
        <v>1202</v>
      </c>
      <c r="C47" s="295" t="e">
        <f>'Concentración Ahorros'!D7*100/'Balance General'!E231</f>
        <v>#DIV/0!</v>
      </c>
      <c r="D47" s="295"/>
    </row>
    <row r="48" spans="1:4" ht="16.5" thickBot="1" x14ac:dyDescent="0.3">
      <c r="A48" s="297"/>
      <c r="B48" s="298"/>
      <c r="C48" s="299"/>
      <c r="D48" s="299"/>
    </row>
    <row r="49" ht="15.75" thickTop="1" x14ac:dyDescent="0.25"/>
  </sheetData>
  <mergeCells count="1">
    <mergeCell ref="A3:C3"/>
  </mergeCells>
  <pageMargins left="0.7" right="0.7" top="0.75" bottom="0.75" header="0.3" footer="0.3"/>
  <ignoredErrors>
    <ignoredError sqref="C5 C7 C9 C11 C13 C15 C17 C19 C21 C25 C23 C27 C29 C31 C35 C37 C39 C41 C45 C47 C43" evalError="1" calculatedColumn="1"/>
  </ignoredErrors>
  <drawing r:id="rId1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17"/>
  <dimension ref="A2:AY12"/>
  <sheetViews>
    <sheetView workbookViewId="0">
      <selection activeCell="D5" sqref="D5:D10"/>
    </sheetView>
  </sheetViews>
  <sheetFormatPr baseColWidth="10" defaultColWidth="11.42578125" defaultRowHeight="15.75" x14ac:dyDescent="0.25"/>
  <cols>
    <col min="1" max="1" width="11.42578125" style="146"/>
    <col min="2" max="2" width="49.85546875" style="146" customWidth="1"/>
    <col min="3" max="4" width="10.7109375" style="147" bestFit="1" customWidth="1"/>
    <col min="5" max="9" width="11.42578125" style="146"/>
    <col min="10" max="51" width="11.42578125" style="111"/>
  </cols>
  <sheetData>
    <row r="2" spans="2:4" ht="16.5" thickBot="1" x14ac:dyDescent="0.3"/>
    <row r="3" spans="2:4" ht="18.75" thickTop="1" x14ac:dyDescent="0.25">
      <c r="B3" s="411" t="s">
        <v>1203</v>
      </c>
      <c r="C3" s="412"/>
      <c r="D3" s="413"/>
    </row>
    <row r="4" spans="2:4" ht="31.5" x14ac:dyDescent="0.25">
      <c r="B4" s="304" t="s">
        <v>1158</v>
      </c>
      <c r="C4" s="303" t="s">
        <v>1204</v>
      </c>
      <c r="D4" s="302" t="s">
        <v>1205</v>
      </c>
    </row>
    <row r="5" spans="2:4" x14ac:dyDescent="0.25">
      <c r="B5" s="148" t="s">
        <v>1206</v>
      </c>
      <c r="C5" s="152"/>
      <c r="D5" s="152"/>
    </row>
    <row r="6" spans="2:4" x14ac:dyDescent="0.25">
      <c r="B6" s="148" t="s">
        <v>1207</v>
      </c>
      <c r="C6" s="152"/>
      <c r="D6" s="152"/>
    </row>
    <row r="7" spans="2:4" x14ac:dyDescent="0.25">
      <c r="B7" s="148" t="s">
        <v>1208</v>
      </c>
      <c r="C7" s="152"/>
      <c r="D7" s="152"/>
    </row>
    <row r="8" spans="2:4" x14ac:dyDescent="0.25">
      <c r="B8" s="148" t="s">
        <v>1209</v>
      </c>
      <c r="C8" s="152"/>
      <c r="D8" s="152"/>
    </row>
    <row r="9" spans="2:4" x14ac:dyDescent="0.25">
      <c r="B9" s="148" t="s">
        <v>1210</v>
      </c>
      <c r="C9" s="152"/>
      <c r="D9" s="152"/>
    </row>
    <row r="10" spans="2:4" x14ac:dyDescent="0.25">
      <c r="B10" s="148" t="s">
        <v>1211</v>
      </c>
      <c r="C10" s="152"/>
      <c r="D10" s="152"/>
    </row>
    <row r="11" spans="2:4" ht="16.5" thickBot="1" x14ac:dyDescent="0.3">
      <c r="B11" s="149" t="s">
        <v>1212</v>
      </c>
      <c r="C11" s="151">
        <f>C5+C6-C7-C8-C9-C10</f>
        <v>0</v>
      </c>
      <c r="D11" s="151">
        <f>D5+D6-D7-D8-D9-D10</f>
        <v>0</v>
      </c>
    </row>
    <row r="12" spans="2:4" ht="16.5" thickTop="1" x14ac:dyDescent="0.25">
      <c r="B12" s="150"/>
    </row>
  </sheetData>
  <mergeCells count="1">
    <mergeCell ref="B3:D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INICIO</vt:lpstr>
      <vt:lpstr>Brecha de Liquidez</vt:lpstr>
      <vt:lpstr>Prev. 1.1</vt:lpstr>
      <vt:lpstr>Prev. 1.2</vt:lpstr>
      <vt:lpstr>Prev. 1.3</vt:lpstr>
      <vt:lpstr>Prev. 1.4</vt:lpstr>
      <vt:lpstr>Prev. 1.5</vt:lpstr>
      <vt:lpstr>Prev. Depositos Vista</vt:lpstr>
      <vt:lpstr>Prev. Depositos Plazo</vt:lpstr>
      <vt:lpstr>Concentración de Créditos</vt:lpstr>
      <vt:lpstr>Concentración de Créditos Venc.</vt:lpstr>
      <vt:lpstr>Concentración Ahorros</vt:lpstr>
      <vt:lpstr>Prev sobre Bienes adjudicados</vt:lpstr>
      <vt:lpstr>Prev s Otros Activos Riesgos</vt:lpstr>
      <vt:lpstr>Depositos Bancos Gs</vt:lpstr>
      <vt:lpstr>Depositos Bancos Ext</vt:lpstr>
      <vt:lpstr>Depositos Financieras Gs</vt:lpstr>
      <vt:lpstr>Depositos Financieras Ext</vt:lpstr>
      <vt:lpstr>Depositos Coop. Gs</vt:lpstr>
      <vt:lpstr>Depositos Coop. Ext</vt:lpstr>
      <vt:lpstr>Depositos Centrales Gs</vt:lpstr>
      <vt:lpstr>Depositos Centrales Ext</vt:lpstr>
      <vt:lpstr>Clasificación de Créditos</vt:lpstr>
      <vt:lpstr>Balance General</vt:lpstr>
      <vt:lpstr>Cuadro de Resultado</vt:lpstr>
      <vt:lpstr>Ejecución Presupuestaria</vt:lpstr>
      <vt:lpstr>Cuenta de Orden</vt:lpstr>
      <vt:lpstr>Indicadores</vt:lpstr>
      <vt:lpstr>Socios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INCOOP;Juan Valenzuela;Regis Gamarra</dc:creator>
  <cp:keywords/>
  <dc:description/>
  <cp:lastModifiedBy>Luis Fernando Fernandez Portillo</cp:lastModifiedBy>
  <cp:revision/>
  <cp:lastPrinted>2026-02-03T13:03:40Z</cp:lastPrinted>
  <dcterms:created xsi:type="dcterms:W3CDTF">2016-10-10T17:10:15Z</dcterms:created>
  <dcterms:modified xsi:type="dcterms:W3CDTF">2026-05-13T12:52:15Z</dcterms:modified>
  <cp:category/>
  <cp:contentStatus/>
</cp:coreProperties>
</file>