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Datos\Compartido\DT\Publicación Pagina Web\Rendición de Cuentas\"/>
    </mc:Choice>
  </mc:AlternateContent>
  <bookViews>
    <workbookView xWindow="0" yWindow="0" windowWidth="20400" windowHeight="7830"/>
  </bookViews>
  <sheets>
    <sheet name="Hoja1" sheetId="1" r:id="rId1"/>
  </sheets>
  <calcPr calcId="15251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3" i="1" l="1"/>
  <c r="E182" i="1"/>
  <c r="F181" i="1"/>
  <c r="F180" i="1"/>
  <c r="F179" i="1"/>
  <c r="F178" i="1"/>
  <c r="F177" i="1"/>
  <c r="F176" i="1"/>
  <c r="F175" i="1"/>
  <c r="F174" i="1"/>
  <c r="F173" i="1"/>
  <c r="F172" i="1"/>
  <c r="F171" i="1"/>
  <c r="F170" i="1"/>
  <c r="F169" i="1"/>
  <c r="F168" i="1"/>
  <c r="D167" i="1"/>
  <c r="F167" i="1" s="1"/>
  <c r="F166" i="1"/>
  <c r="F152" i="1"/>
  <c r="F151" i="1"/>
  <c r="D150" i="1"/>
  <c r="F150" i="1" s="1"/>
  <c r="F149" i="1"/>
  <c r="F148" i="1"/>
  <c r="F147" i="1"/>
  <c r="F146" i="1"/>
  <c r="F145" i="1"/>
  <c r="D144" i="1"/>
  <c r="F144" i="1" s="1"/>
  <c r="F143" i="1"/>
  <c r="F142" i="1"/>
  <c r="F141" i="1"/>
  <c r="D140" i="1"/>
  <c r="F140" i="1" s="1"/>
  <c r="F139" i="1"/>
  <c r="F138" i="1"/>
  <c r="F137" i="1"/>
  <c r="F136" i="1"/>
  <c r="F135" i="1"/>
  <c r="F134" i="1"/>
  <c r="F133" i="1"/>
  <c r="F132" i="1"/>
  <c r="F131" i="1"/>
  <c r="F130" i="1"/>
  <c r="F129" i="1"/>
  <c r="F128" i="1"/>
  <c r="D127" i="1"/>
  <c r="F127" i="1" s="1"/>
  <c r="D126" i="1"/>
  <c r="F126" i="1" s="1"/>
  <c r="D125" i="1"/>
  <c r="F125" i="1" s="1"/>
  <c r="F124" i="1"/>
  <c r="F123" i="1"/>
  <c r="F122" i="1"/>
  <c r="F121" i="1"/>
  <c r="F120" i="1"/>
  <c r="F119" i="1"/>
  <c r="F118" i="1"/>
  <c r="F117" i="1"/>
  <c r="F182" i="1" l="1"/>
  <c r="D182" i="1"/>
  <c r="D153" i="1"/>
  <c r="F153" i="1"/>
  <c r="F96" i="1" l="1"/>
  <c r="F95" i="1"/>
  <c r="F94" i="1"/>
  <c r="A95" i="1"/>
  <c r="A96" i="1" s="1"/>
  <c r="A72" i="1"/>
  <c r="A73" i="1" s="1"/>
  <c r="A74" i="1" s="1"/>
  <c r="A75" i="1" s="1"/>
  <c r="A76" i="1" s="1"/>
  <c r="A24" i="1" l="1"/>
  <c r="A25" i="1" s="1"/>
  <c r="A26" i="1" s="1"/>
  <c r="A27" i="1" s="1"/>
  <c r="A28" i="1" s="1"/>
</calcChain>
</file>

<file path=xl/sharedStrings.xml><?xml version="1.0" encoding="utf-8"?>
<sst xmlns="http://schemas.openxmlformats.org/spreadsheetml/2006/main" count="298" uniqueCount="222">
  <si>
    <t>1- PRESENTACIÓN</t>
  </si>
  <si>
    <t>Misión institucional</t>
  </si>
  <si>
    <t>Nro.</t>
  </si>
  <si>
    <t>Dependencia</t>
  </si>
  <si>
    <t>Responsable</t>
  </si>
  <si>
    <t>Cargo que Ocupa</t>
  </si>
  <si>
    <t>3- Plan de Rendición de Cuentas</t>
  </si>
  <si>
    <t>3.1. Resolución de Aprobación y Anexo de Plan de Rendición de Cuentas</t>
  </si>
  <si>
    <t>Priorización</t>
  </si>
  <si>
    <t>Tema / Descripción</t>
  </si>
  <si>
    <t>Vinculación POI, PEI, PND, ODS.</t>
  </si>
  <si>
    <t xml:space="preserve">Evidencia </t>
  </si>
  <si>
    <t>1°</t>
  </si>
  <si>
    <t>2°</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</si>
  <si>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</si>
  <si>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</si>
  <si>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</si>
  <si>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</si>
  <si>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</si>
  <si>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</si>
  <si>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</si>
  <si>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</si>
  <si>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</si>
  <si>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</si>
  <si>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</si>
  <si>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</si>
  <si>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</si>
  <si>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</si>
  <si>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</si>
  <si>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</si>
  <si>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</si>
  <si>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</si>
  <si>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N°</t>
  </si>
  <si>
    <t>Descripción</t>
  </si>
  <si>
    <t>Objetivo</t>
  </si>
  <si>
    <t>Metas</t>
  </si>
  <si>
    <t>Población Beneficiaria</t>
  </si>
  <si>
    <t>Valor de Inversión</t>
  </si>
  <si>
    <t>Porcentaje de Ejecución</t>
  </si>
  <si>
    <t>Financieras</t>
  </si>
  <si>
    <t>De Gestión</t>
  </si>
  <si>
    <t>Externas</t>
  </si>
  <si>
    <t>Otras</t>
  </si>
  <si>
    <t>4.7 Contrataciones realizadas</t>
  </si>
  <si>
    <t>ID</t>
  </si>
  <si>
    <t>Objeto</t>
  </si>
  <si>
    <t>Valor del Contrato</t>
  </si>
  <si>
    <t>Proveedor Adjudicado</t>
  </si>
  <si>
    <t>Estado (Ejecución - Finiquitado)</t>
  </si>
  <si>
    <t>Enlace DNCP</t>
  </si>
  <si>
    <t>Rubro</t>
  </si>
  <si>
    <t>Sub-rubros</t>
  </si>
  <si>
    <t>Presupuestado</t>
  </si>
  <si>
    <t>Ejecutado</t>
  </si>
  <si>
    <t>Saldos</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</si>
  <si>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</si>
  <si>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</si>
  <si>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</si>
  <si>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</si>
  <si>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</si>
  <si>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</si>
  <si>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</si>
  <si>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</si>
  <si>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</si>
  <si>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</si>
  <si>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</si>
  <si>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</si>
  <si>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</si>
  <si>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</si>
  <si>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</si>
  <si>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</si>
  <si>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</si>
  <si>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</si>
  <si>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</si>
  <si>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</si>
  <si>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</si>
  <si>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</si>
  <si>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</si>
  <si>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</si>
  <si>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</si>
  <si>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</si>
  <si>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Informe de referencia</t>
  </si>
  <si>
    <t>Evidencia (Adjuntar Documento)</t>
  </si>
  <si>
    <t>Somos una entidad técnica de regulación y supervisión, que busca el desarrollo, estabilidad y correcto funcionamiento del sector cooperativo.</t>
  </si>
  <si>
    <t>Unidad de Transparencia y Anticorrupción</t>
  </si>
  <si>
    <t>Lic. Marcia López Centurión</t>
  </si>
  <si>
    <t>Jefa</t>
  </si>
  <si>
    <t>Dirección de Gabinete</t>
  </si>
  <si>
    <t>Dirección de Administración Financiera</t>
  </si>
  <si>
    <t>Dirección de Planificación</t>
  </si>
  <si>
    <t>Dirección de Tecnología</t>
  </si>
  <si>
    <t>Coordinación Mecip</t>
  </si>
  <si>
    <t>Econ. Fernando Gamarra</t>
  </si>
  <si>
    <t>Director</t>
  </si>
  <si>
    <t>Abg. Gumercindo Leguizamón</t>
  </si>
  <si>
    <t>Lic. Alejandro Chen</t>
  </si>
  <si>
    <t>Lic. Osvaldo Maidana</t>
  </si>
  <si>
    <t>Coordinador</t>
  </si>
  <si>
    <t>Lic. Melisa Núñez</t>
  </si>
  <si>
    <t>Directora</t>
  </si>
  <si>
    <t xml:space="preserve">Resolución INCOOP N° 21.624/20 </t>
  </si>
  <si>
    <t>https://www.sfp.gov.py/sfp/archivos/documentos/100_Enero_2020_mjkv54st.pdf</t>
  </si>
  <si>
    <t>https://www.sfp.gov.py/sfp/archivos/documentos/100_Febrero_2020_87152mzk.pdf</t>
  </si>
  <si>
    <t>Intermedio</t>
  </si>
  <si>
    <t>https://www.sfp.gov.py/sfp/archivos/documentos/Intermedio_Marzo_2020_zcj298pv.pdf</t>
  </si>
  <si>
    <t>https://www.sfp.gov.py/sfp/archivos/documentos/100_Abril_2020_sjck1og0.pdf</t>
  </si>
  <si>
    <t>80 % (Alto)</t>
  </si>
  <si>
    <t>https://app.powerbi.com/view?r=eyJrIjoiMmJlYjg1YzgtMmQ3Mi00YzVkLWJkOTQtOTE3ZTZkNzVhYTAzIiwidCI6Ijk2ZDUwYjY5LTE5MGQtNDkxYy1hM2U1LWExYWRlYmMxYTg3NSJ9</t>
  </si>
  <si>
    <t>3 (tres)</t>
  </si>
  <si>
    <t>6 (seis)</t>
  </si>
  <si>
    <t>2 (dos)</t>
  </si>
  <si>
    <t>1 (uno)</t>
  </si>
  <si>
    <t>Ninguna consulta</t>
  </si>
  <si>
    <t>https://informacionpublica.paraguay.gov.py/portal/#!/buscar_informacion?ver_todas#resultados</t>
  </si>
  <si>
    <t>Verificar el cumplimiento de la Ley 2051/03 Artículo 41, verificar la correcta ejecución de los pagos y retenciones que menciona las reglamentaciones vigentes.</t>
  </si>
  <si>
    <t>https://drive.google.com/drive/folders/1-1rSZUkTsw6ULGitLj8qYIbZAfOyB9A1</t>
  </si>
  <si>
    <t>Que los Estados Financieros presenten razonablemente su situación. Que haya sido elaborado conforme a los Principios de Contabilidad Generalmente Aceptados. Que se haya dado cumplimiento a las demás reglamentaciones vigentes para el manejo de los bienes y recursos del estado.</t>
  </si>
  <si>
    <t>El INCOOP en la Autoridad de Aplicación de la legislación cooperativa y Autoridad de Control de los Entes Cooperativos. Tiene como fin cumplir y hacer cumplir el precepto contenido del Artículo 113 de la Constitución Nacional, la Ley de Cooperativas, reglamentos y resoluciones dictados en consecuencia.</t>
  </si>
  <si>
    <t>http://paneldenuncias.senac.gov.py/#/</t>
  </si>
  <si>
    <t>Supuesta infracción a leyes especiales.</t>
  </si>
  <si>
    <t>Desestimada en institución</t>
  </si>
  <si>
    <t>Incumplimiento de Ley Orgánica Institucional</t>
  </si>
  <si>
    <t>Contactos Transparencia y Anticorrupción</t>
  </si>
  <si>
    <t>Correo electrónico habilitado para realizar consultas, sugerencias y/o reclamos.</t>
  </si>
  <si>
    <t>Unidad de Transparencia y Anticorrupción - UTA</t>
  </si>
  <si>
    <t>http://www.incoop.gov.py/v2/?page_id=7906</t>
  </si>
  <si>
    <t>Quejas y Sugerencias</t>
  </si>
  <si>
    <t>Buzón habilitado para el efecto en el sector de Mesa de Entrada del INCOOP.</t>
  </si>
  <si>
    <t>Convenio DGRV</t>
  </si>
  <si>
    <t>Sin costo alguno</t>
  </si>
  <si>
    <t>http://www.incoop.gov.py/v2/wp-content/uploads/2019/06/Convenio%20DGRV.pdf</t>
  </si>
  <si>
    <t>Capacitación y Cooperación Técnica</t>
  </si>
  <si>
    <t>Ninguna contratación</t>
  </si>
  <si>
    <t>Acceso a la información - Transparencia</t>
  </si>
  <si>
    <t>Gestión de Denuncias</t>
  </si>
  <si>
    <r>
      <rPr>
        <b/>
        <sz val="11"/>
        <color theme="1"/>
        <rFont val="Calibri"/>
        <family val="2"/>
      </rPr>
      <t xml:space="preserve">PEI: </t>
    </r>
    <r>
      <rPr>
        <sz val="11"/>
        <color theme="1"/>
        <rFont val="Calibri"/>
        <family val="2"/>
      </rPr>
      <t>3.1 Instalar la marca Incoop y hacerla conocer con el fin de fomentar credibilidad y confianza de la institución. 4.6</t>
    </r>
    <r>
      <rPr>
        <sz val="11"/>
        <color theme="1"/>
        <rFont val="Calibri"/>
        <charset val="134"/>
      </rPr>
      <t xml:space="preserve"> Establecer mecanismo de control del cumplimiento del Código de Ética.</t>
    </r>
  </si>
  <si>
    <t>http://www.incoop.gov.py/v2/wp-content/uploads/2016/05/OBJETIVOS-GENERALES-DEL-PLAN-ESTRATEGICO.pdf</t>
  </si>
  <si>
    <r>
      <rPr>
        <b/>
        <sz val="11"/>
        <color theme="1"/>
        <rFont val="Calibri"/>
        <family val="2"/>
      </rPr>
      <t>ODS</t>
    </r>
    <r>
      <rPr>
        <sz val="11"/>
        <color theme="1"/>
        <rFont val="Calibri"/>
        <family val="2"/>
      </rPr>
      <t>: 16.6 Crear a todos los niveles instituciones eficaces y transparentes que rindan cuentas. 16.10 Garantizar el acceso público a la información y proteger las libertades fundamentales, de conformidad con las leyes nacionales y los acuerdos internacionales.</t>
    </r>
  </si>
  <si>
    <r>
      <rPr>
        <b/>
        <sz val="11"/>
        <color theme="1"/>
        <rFont val="Calibri"/>
        <family val="2"/>
      </rPr>
      <t>ODS</t>
    </r>
    <r>
      <rPr>
        <sz val="11"/>
        <color theme="1"/>
        <rFont val="Calibri"/>
        <family val="2"/>
      </rPr>
      <t xml:space="preserve">: 16.5 Reducir considerablemente la corrupción y el soborno en todas sus formas. </t>
    </r>
  </si>
  <si>
    <t>Regulación de Cooperativas</t>
  </si>
  <si>
    <t>416/25</t>
  </si>
  <si>
    <t>416/48</t>
  </si>
  <si>
    <t>416/79</t>
  </si>
  <si>
    <t>416/92</t>
  </si>
  <si>
    <t>416/116</t>
  </si>
  <si>
    <t>416/155</t>
  </si>
  <si>
    <t>https://drive.google.com/drive/folders/1c2ZYlI5BFLH9LTNNFAkwS80dkh7e5yx8</t>
  </si>
  <si>
    <t>Supervisión</t>
  </si>
  <si>
    <t>Fiscalización</t>
  </si>
  <si>
    <t>Intervención</t>
  </si>
  <si>
    <t>192/145</t>
  </si>
  <si>
    <t xml:space="preserve"> 3/9</t>
  </si>
  <si>
    <t xml:space="preserve"> 1/1</t>
  </si>
  <si>
    <t>Asociados de cooperativas - Sociedad Civil</t>
  </si>
  <si>
    <t>Qué es la institución</t>
  </si>
  <si>
    <t>4.4 Proyectos y Programas Ejecutados a junio de 2020.</t>
  </si>
  <si>
    <t>4.6 Servicios Misionales realizados a junio de 2020.</t>
  </si>
  <si>
    <t>SUELDOS</t>
  </si>
  <si>
    <t>DIETAS</t>
  </si>
  <si>
    <t>GASTOS DE REPRESENTACION</t>
  </si>
  <si>
    <t>AGUINALDO</t>
  </si>
  <si>
    <t>REMUNERACION EXTRAORDINARIA</t>
  </si>
  <si>
    <t>SUBSIDIO FAMILIAR</t>
  </si>
  <si>
    <t>BONIFICACIONES Y GRATIFICACIONES</t>
  </si>
  <si>
    <t>JORNALES</t>
  </si>
  <si>
    <t>OTROS GASTOS DEL PERSONAL</t>
  </si>
  <si>
    <t>SERVICIOS BASICOS</t>
  </si>
  <si>
    <t>TRANSPORTE Y ALMACENAJE</t>
  </si>
  <si>
    <t>PASAJES VIATICOS</t>
  </si>
  <si>
    <t>GASTOS POR SERV. ASEO, MANT. Y REPARAC.</t>
  </si>
  <si>
    <t>ALQUILERES Y DERECHOS</t>
  </si>
  <si>
    <t>SERVICIOS TECNICOS Y PROFESIONALES</t>
  </si>
  <si>
    <t>SERVICIO SOCIAL</t>
  </si>
  <si>
    <t>OTROS SERVICIOS EN GENERAL</t>
  </si>
  <si>
    <t>SERVICIOS DE CAPACITACION Y ADIESTRAMIENTO</t>
  </si>
  <si>
    <t>PRODUCTOS DE PAPEL, CARTON E IMPRESOS</t>
  </si>
  <si>
    <t>BIENES DE CONSUMO DE OFICINA E INSUMOS</t>
  </si>
  <si>
    <t>PRODUCTOS E INSTRUMEN. QUIMICOS Y MED.</t>
  </si>
  <si>
    <t>COMBUSTIBLE Y LUBRICANTES</t>
  </si>
  <si>
    <t>OTROS BIENES DE CONSUMO</t>
  </si>
  <si>
    <t>CONSTRUCCIONES</t>
  </si>
  <si>
    <t>ADQ. DE MAQ., EQUIPOS Y HERRAM. MAYORES</t>
  </si>
  <si>
    <t>ADQ. DE EQUIPOS DE OFICINA Y COMPUTACION</t>
  </si>
  <si>
    <t>ADQ. ACTIVOS INTANGIBLES</t>
  </si>
  <si>
    <t>INDEMNIZACIONES</t>
  </si>
  <si>
    <t>PAGO DE IMPUESTOS, TASAS Y GTOS. JUDICIALES</t>
  </si>
  <si>
    <t>ADMINISTRATIVA - GESTION ADMINISTRATIVA P/ EL FUNCIONAMIENTO DEL SECTOR COOPERATIVO</t>
  </si>
  <si>
    <t>MISIONAL - REGULACION DE COOPERATIVAS</t>
  </si>
  <si>
    <t>HONORARIOS PROFESIONALES</t>
  </si>
  <si>
    <t>OTROS GASTOS DE INVERSION Y REPARAC. MAYORES</t>
  </si>
  <si>
    <t>TOTAL ADMINISTRATIVO</t>
  </si>
  <si>
    <t>TOTAL MISIONAL</t>
  </si>
  <si>
    <t>4.8 Ejecución Financiera a junio de 2020.</t>
  </si>
  <si>
    <t>INFORME PARCIAL DE RENDICIÓN DE CUENTAS AL CIUDADANO</t>
  </si>
  <si>
    <r>
      <rPr>
        <b/>
        <u/>
        <sz val="11"/>
        <color theme="1"/>
        <rFont val="Calibri"/>
        <family val="2"/>
        <scheme val="minor"/>
      </rPr>
      <t>Institución</t>
    </r>
    <r>
      <rPr>
        <b/>
        <sz val="11"/>
        <color theme="1"/>
        <rFont val="Calibri"/>
        <charset val="134"/>
        <scheme val="minor"/>
      </rPr>
      <t>: Instituto Nacional de Cooperativismo - INCOOP</t>
    </r>
  </si>
  <si>
    <r>
      <rPr>
        <b/>
        <u/>
        <sz val="11"/>
        <color theme="1"/>
        <rFont val="Calibri"/>
        <family val="2"/>
        <scheme val="minor"/>
      </rPr>
      <t>Periodo del informe</t>
    </r>
    <r>
      <rPr>
        <b/>
        <sz val="11"/>
        <color theme="1"/>
        <rFont val="Calibri"/>
        <charset val="134"/>
        <scheme val="minor"/>
      </rPr>
      <t>: Enero a Junio 2020</t>
    </r>
  </si>
  <si>
    <t>No contamos</t>
  </si>
  <si>
    <t>------------------</t>
  </si>
  <si>
    <t>4.5 Proyectos y Programas no Ejecutados.</t>
  </si>
  <si>
    <t>2-Miembros del CRCC. Resolución INCOOP N° 21.474/20.</t>
  </si>
  <si>
    <t xml:space="preserve">3.2 Plan de Rendición de Cuentas. </t>
  </si>
  <si>
    <t>https://www.py.undp.org/content/paraguay/es/home/sustainable-development-goals.html</t>
  </si>
  <si>
    <r>
      <rPr>
        <u/>
        <sz val="11"/>
        <color theme="1"/>
        <rFont val="Calibri"/>
        <family val="2"/>
        <scheme val="minor"/>
      </rPr>
      <t>Acceso a la información - Transparencia</t>
    </r>
    <r>
      <rPr>
        <sz val="11"/>
        <color theme="1"/>
        <rFont val="Calibri"/>
        <family val="2"/>
        <scheme val="minor"/>
      </rPr>
      <t>: Proporcionar a la ciudadanía en general, políticas claras y precisas sobre informaciones, desempeñándose en forma permanente, de manera a ser actualizada y gratuita, en tiempo y forma de conformidad a los plazos legales.</t>
    </r>
  </si>
  <si>
    <r>
      <rPr>
        <u/>
        <sz val="11"/>
        <rFont val="Calibri"/>
        <family val="2"/>
        <scheme val="minor"/>
      </rPr>
      <t>Gestión de Denuncias</t>
    </r>
    <r>
      <rPr>
        <sz val="11"/>
        <rFont val="Calibri"/>
        <family val="2"/>
        <scheme val="minor"/>
      </rPr>
      <t>: Implementar el Sistema Informático de Seguimiento y Portal de Denuncias en la institución, a fin de disponer de canales efectivos de recepción e Investigación de denuncias por supuestos hechos de corrupción y la sanción de los responsables</t>
    </r>
  </si>
  <si>
    <t>4.9 Fortalecimiento Institucional.</t>
  </si>
  <si>
    <t>Comité de Rendición de Cuentas al Ciudadano - CRCC</t>
  </si>
  <si>
    <t>Lic. Melisa Núñez                                                             Dirección de Planificación</t>
  </si>
  <si>
    <t>Lic. Alejandro Chen                                                            Dirección de Tecnología</t>
  </si>
  <si>
    <t>Lic. Marcia López C.                                                                        Unidad de Transparencia y Anticorrupción</t>
  </si>
  <si>
    <t>Elaboración y validación:</t>
  </si>
  <si>
    <t>Aprobación:</t>
  </si>
  <si>
    <t>Máxima Autoridad Institucional</t>
  </si>
  <si>
    <t>Abg. Gumercindo Leguizamón                                                        Dirección de Gabinete</t>
  </si>
  <si>
    <t>Planes de Mejoramiento elaborados en el Semestre</t>
  </si>
  <si>
    <t>Se encuentra en proceso de elaboración.</t>
  </si>
  <si>
    <t>7- Descripción cualitativa de logros alcanzados en el Semestre.</t>
  </si>
  <si>
    <t>El Instituto Nacional de Cooperativismo ha elaborado planes de contingencia para la Regulación y Supervisión de las cooperativas, ante la crisis del coronavirus. Para ello se ha emitido resoluciones en las cuales se adoptan medidas excepcionales, tales como: poder considerar la situación especial de los socios en situación de mora, cuyos ingresos hayan sido afectados por esta pandemia. Como también en la que se suspenden la realización de todo tipos de asambleas, hasta tanto se levanten las medidas sanitarias restrictivas dispuestas por el Gobierno Nacional. Asimismo se prohibieron la realización de convocatorias para las mismas. Se ha presentado el Proyecto de Ley al Parlamento, por la que se autoriza sobre aspectos relacionados a las decisiones asamblearias suspendidas por la pandemia, el cual fue tratado y aprobado. Y finalmente promulgado por el Poder Ejecutivo.</t>
  </si>
  <si>
    <t>Econ. Fernando Gamarra                                                                                                       Dirección de Administración Financiera</t>
  </si>
  <si>
    <t>Lic. Osvaldo Maidana                                                                                                          Coordinación Mecip</t>
  </si>
  <si>
    <t xml:space="preserve">Servicio de Control y Regulación de Cooperativas - Adecuación para las Cooperativas habilitadas del país de acuerdo a las normativas legales y en los sistemas de Central de Riesgo, Alerta Temprana y SICOOP, Matriz de Riesgo para Prevención de Lavado de Dinero y Manual </t>
  </si>
  <si>
    <t>de Supervisión y Fiscalización basado en riesgo - Garantizar el uso eficiente y transparente de los Recursos Financieros.</t>
  </si>
  <si>
    <t>Lic. Pedro Elías Löblein S.                                                            Presidente                                                                                        Instituto Nacional de Cooperativismo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</si>
</sst>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0_ ;[Red]\-#,##0\ "/>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b/>
      <u/>
      <sz val="14"/>
      <color theme="1"/>
      <name val="Calibri"/>
      <charset val="134"/>
    </font>
    <font>
      <b/>
      <u/>
      <sz val="11"/>
      <color theme="1"/>
      <name val="Calibri"/>
      <charset val="134"/>
    </font>
    <font>
      <b/>
      <sz val="11"/>
      <color theme="1"/>
      <name val="Calibri"/>
      <charset val="134"/>
    </font>
    <font>
      <b/>
      <u/>
      <sz val="11"/>
      <color theme="1"/>
      <name val="Calibri"/>
      <charset val="134"/>
      <scheme val="minor"/>
    </font>
    <font>
      <sz val="11"/>
      <color theme="1"/>
      <name val="Calibri"/>
      <charset val="134"/>
    </font>
    <font>
      <u/>
      <sz val="11"/>
      <color theme="10"/>
      <name val="Calibri"/>
      <charset val="134"/>
      <scheme val="minor"/>
    </font>
    <font>
      <sz val="10"/>
      <name val="Helvetica"/>
      <family val="2"/>
    </font>
    <font>
      <b/>
      <sz val="11"/>
      <color theme="1"/>
      <name val="Calibri"/>
      <family val="2"/>
    </font>
    <font>
      <sz val="11"/>
      <color theme="1"/>
      <name val="Calibri"/>
      <family val="2"/>
    </font>
    <font>
      <sz val="11"/>
      <name val="Calibri"/>
      <family val="2"/>
      <scheme val="minor"/>
    </font>
    <font>
      <sz val="11"/>
      <color theme="1"/>
      <name val="Calibri"/>
      <charset val="134"/>
      <scheme val="minor"/>
    </font>
    <font>
      <b/>
      <sz val="11"/>
      <color theme="1"/>
      <name val="Calibri"/>
      <family val="2"/>
      <scheme val="minor"/>
    </font>
    <font>
      <sz val="10"/>
      <name val="Arial"/>
      <family val="2"/>
    </font>
    <font>
      <b/>
      <sz val="10"/>
      <name val="Arial"/>
      <family val="2"/>
    </font>
    <font>
      <b/>
      <i/>
      <sz val="9"/>
      <name val="Arial"/>
      <family val="2"/>
    </font>
    <font>
      <u/>
      <sz val="11"/>
      <color theme="1"/>
      <name val="Calibri"/>
      <family val="2"/>
      <scheme val="minor"/>
    </font>
    <font>
      <b/>
      <u/>
      <sz val="11"/>
      <color theme="1"/>
      <name val="Calibri"/>
      <family val="2"/>
      <scheme val="minor"/>
    </font>
    <font>
      <b/>
      <u/>
      <sz val="14"/>
      <color theme="1"/>
      <name val="Calibri"/>
      <family val="2"/>
    </font>
    <font>
      <sz val="10"/>
      <name val="Calibri"/>
      <family val="2"/>
      <scheme val="minor"/>
    </font>
    <font>
      <u/>
      <sz val="11"/>
      <name val="Calibri"/>
      <family val="2"/>
      <scheme val="minor"/>
    </font>
    <font>
      <b/>
      <u/>
      <sz val="11"/>
      <color theme="1"/>
      <name val="Calibri"/>
      <family val="2"/>
    </font>
    <font>
      <b/>
      <sz val="10"/>
      <name val="Calibri"/>
      <family val="2"/>
      <scheme val="minor"/>
    </font>
    <font>
      <i/>
      <sz val="11"/>
      <name val="Calibri"/>
      <family val="2"/>
      <scheme val="minor"/>
    </font>
    <font>
      <b/>
      <i/>
      <sz val="11"/>
      <name val="Calibri"/>
      <family val="2"/>
      <scheme val="minor"/>
    </font>
    <font>
      <b/>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5">
    <xf numFmtId="0" fontId="0" fillId="0" borderId="0">
      <alignment vertical="center"/>
    </xf>
    <xf numFmtId="0" fontId="13" fillId="0" borderId="0" applyNumberFormat="0" applyFill="0" applyBorder="0" applyAlignment="0" applyProtection="0">
      <alignment vertical="center"/>
    </xf>
    <xf numFmtId="9" fontId="18" fillId="0" borderId="0" applyFont="0" applyFill="0" applyBorder="0" applyAlignment="0" applyProtection="0"/>
    <xf numFmtId="41" fontId="18" fillId="0" borderId="0" applyFont="0" applyFill="0" applyBorder="0" applyAlignment="0" applyProtection="0"/>
    <xf numFmtId="0" fontId="20" fillId="0" borderId="0"/>
  </cellStyleXfs>
  <cellXfs count="168">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1" xfId="0" applyFont="1" applyBorder="1" applyAlignment="1">
      <alignment horizontal="justify" vertical="top" wrapText="1"/>
    </xf>
    <xf numFmtId="0" fontId="0" fillId="0" borderId="1" xfId="0" applyBorder="1">
      <alignment vertical="center"/>
    </xf>
    <xf numFmtId="0" fontId="12" fillId="0" borderId="1" xfId="0" applyFont="1" applyBorder="1" applyAlignment="1">
      <alignment horizontal="center" vertical="center" wrapText="1"/>
    </xf>
    <xf numFmtId="0" fontId="12" fillId="0" borderId="0" xfId="0" applyFont="1">
      <alignment vertical="center"/>
    </xf>
    <xf numFmtId="0" fontId="12" fillId="0" borderId="1" xfId="0" applyFont="1" applyBorder="1">
      <alignment vertical="center"/>
    </xf>
    <xf numFmtId="0" fontId="12" fillId="0" borderId="0" xfId="0" applyFont="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top"/>
    </xf>
    <xf numFmtId="0" fontId="12" fillId="0" borderId="1" xfId="0" applyFont="1" applyBorder="1" applyAlignment="1">
      <alignment horizontal="center" vertical="top" wrapText="1"/>
    </xf>
    <xf numFmtId="9" fontId="12" fillId="0" borderId="1" xfId="0" applyNumberFormat="1" applyFont="1" applyBorder="1" applyAlignment="1">
      <alignment horizontal="center" vertical="center" wrapText="1"/>
    </xf>
    <xf numFmtId="0" fontId="6" fillId="0" borderId="2" xfId="0" applyFont="1" applyBorder="1" applyAlignment="1">
      <alignment vertical="top" wrapText="1"/>
    </xf>
    <xf numFmtId="0" fontId="0" fillId="0" borderId="2" xfId="0" applyBorder="1" applyAlignment="1">
      <alignment vertical="center" wrapText="1"/>
    </xf>
    <xf numFmtId="0" fontId="13" fillId="0" borderId="2" xfId="1" applyBorder="1" applyAlignment="1">
      <alignment vertical="center" wrapText="1"/>
    </xf>
    <xf numFmtId="14" fontId="14" fillId="2" borderId="1" xfId="0" applyNumberFormat="1" applyFont="1" applyFill="1" applyBorder="1" applyAlignment="1">
      <alignment vertical="center" wrapText="1"/>
    </xf>
    <xf numFmtId="0" fontId="0" fillId="0" borderId="5" xfId="0" applyBorder="1" applyAlignment="1">
      <alignment horizontal="center"/>
    </xf>
    <xf numFmtId="0" fontId="11" fillId="0" borderId="0" xfId="0" applyFont="1" applyAlignment="1">
      <alignment horizontal="left" vertical="center" wrapText="1"/>
    </xf>
    <xf numFmtId="0" fontId="13" fillId="0" borderId="1" xfId="1" applyBorder="1" applyAlignment="1">
      <alignment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lignment vertical="center"/>
    </xf>
    <xf numFmtId="0" fontId="3" fillId="0" borderId="1" xfId="0" applyFont="1" applyBorder="1" applyAlignment="1">
      <alignment horizontal="center" vertical="center"/>
    </xf>
    <xf numFmtId="10"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pplyBorder="1" applyAlignment="1">
      <alignment horizontal="center" vertical="center"/>
    </xf>
    <xf numFmtId="10" fontId="0" fillId="0" borderId="0" xfId="0" applyNumberFormat="1" applyBorder="1" applyAlignment="1">
      <alignment horizontal="center" vertical="center"/>
    </xf>
    <xf numFmtId="3" fontId="0" fillId="0" borderId="0" xfId="0" applyNumberFormat="1" applyBorder="1">
      <alignment vertical="center"/>
    </xf>
    <xf numFmtId="9" fontId="0" fillId="0" borderId="1" xfId="2" applyFont="1" applyBorder="1" applyAlignment="1">
      <alignment vertical="center"/>
    </xf>
    <xf numFmtId="0" fontId="17" fillId="0" borderId="0" xfId="0" applyFont="1" applyBorder="1" applyAlignment="1">
      <alignment wrapText="1"/>
    </xf>
    <xf numFmtId="0" fontId="0" fillId="0" borderId="0" xfId="0" applyBorder="1" applyAlignment="1">
      <alignment horizontal="center" vertical="center" wrapText="1"/>
    </xf>
    <xf numFmtId="9" fontId="0" fillId="0" borderId="0" xfId="2" applyFont="1" applyBorder="1" applyAlignment="1">
      <alignment vertical="center"/>
    </xf>
    <xf numFmtId="0" fontId="22" fillId="0" borderId="19" xfId="0" applyFont="1" applyFill="1" applyBorder="1" applyAlignment="1">
      <alignment horizontal="center" wrapText="1"/>
    </xf>
    <xf numFmtId="0" fontId="22" fillId="0" borderId="0" xfId="0" applyFont="1" applyFill="1" applyBorder="1" applyAlignment="1">
      <alignment horizontal="center" wrapText="1"/>
    </xf>
    <xf numFmtId="0" fontId="22" fillId="0" borderId="20" xfId="0" applyFont="1" applyFill="1" applyBorder="1" applyAlignment="1">
      <alignment horizontal="center" wrapText="1"/>
    </xf>
    <xf numFmtId="3" fontId="21" fillId="0" borderId="0" xfId="0" applyNumberFormat="1" applyFont="1" applyFill="1" applyBorder="1" applyAlignment="1">
      <alignment wrapText="1"/>
    </xf>
    <xf numFmtId="0" fontId="0" fillId="0" borderId="0" xfId="0" applyFill="1">
      <alignment vertical="center"/>
    </xf>
    <xf numFmtId="41" fontId="21" fillId="0" borderId="0" xfId="3" applyFont="1" applyFill="1" applyBorder="1" applyAlignment="1">
      <alignment wrapText="1"/>
    </xf>
    <xf numFmtId="10" fontId="21" fillId="0" borderId="0" xfId="2" applyNumberFormat="1" applyFont="1" applyFill="1" applyBorder="1" applyAlignment="1">
      <alignment wrapText="1"/>
    </xf>
    <xf numFmtId="0" fontId="24" fillId="0" borderId="0" xfId="0" applyFont="1">
      <alignment vertical="center"/>
    </xf>
    <xf numFmtId="0" fontId="19" fillId="0" borderId="0" xfId="0" applyFont="1">
      <alignment vertical="center"/>
    </xf>
    <xf numFmtId="0" fontId="12" fillId="0" borderId="1" xfId="0" applyFont="1" applyFill="1" applyBorder="1" applyAlignment="1">
      <alignment horizontal="center" vertical="center" wrapText="1"/>
    </xf>
    <xf numFmtId="0" fontId="26" fillId="0" borderId="0" xfId="0" applyFont="1" applyAlignment="1"/>
    <xf numFmtId="0" fontId="7" fillId="0" borderId="0" xfId="0" applyFont="1" applyFill="1">
      <alignment vertical="center"/>
    </xf>
    <xf numFmtId="0" fontId="2" fillId="0" borderId="0" xfId="0" applyFont="1">
      <alignment vertical="center"/>
    </xf>
    <xf numFmtId="0" fontId="5" fillId="0" borderId="0" xfId="0" applyFont="1" applyAlignment="1">
      <alignment vertical="top" wrapText="1"/>
    </xf>
    <xf numFmtId="0" fontId="24" fillId="0" borderId="0" xfId="0" applyFont="1" applyAlignment="1">
      <alignment vertical="center" wrapText="1"/>
    </xf>
    <xf numFmtId="0" fontId="15" fillId="4" borderId="1" xfId="0" applyFont="1" applyFill="1" applyBorder="1" applyAlignment="1">
      <alignment horizontal="center" vertical="center" wrapText="1"/>
    </xf>
    <xf numFmtId="0" fontId="19" fillId="4" borderId="1" xfId="0" applyFont="1" applyFill="1" applyBorder="1">
      <alignment vertical="center"/>
    </xf>
    <xf numFmtId="0" fontId="15" fillId="4" borderId="1" xfId="0" applyFont="1" applyFill="1" applyBorder="1" applyAlignment="1">
      <alignment horizontal="center" vertical="top" wrapText="1"/>
    </xf>
    <xf numFmtId="0" fontId="19" fillId="4" borderId="1" xfId="0" applyFont="1" applyFill="1" applyBorder="1" applyAlignment="1">
      <alignment horizontal="center" vertical="center"/>
    </xf>
    <xf numFmtId="0" fontId="28" fillId="0" borderId="0" xfId="0" applyFont="1">
      <alignment vertical="center"/>
    </xf>
    <xf numFmtId="0" fontId="15"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3" borderId="22"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2" fillId="0" borderId="22" xfId="0" applyFont="1" applyBorder="1" applyAlignment="1">
      <alignment horizontal="center" vertical="center"/>
    </xf>
    <xf numFmtId="0" fontId="17" fillId="0" borderId="4" xfId="0" applyFont="1" applyFill="1" applyBorder="1" applyAlignment="1">
      <alignment horizontal="center"/>
    </xf>
    <xf numFmtId="0" fontId="30" fillId="0" borderId="4" xfId="0" applyFont="1" applyFill="1" applyBorder="1" applyAlignment="1"/>
    <xf numFmtId="3" fontId="17" fillId="0" borderId="4" xfId="4" applyNumberFormat="1" applyFont="1" applyFill="1" applyBorder="1"/>
    <xf numFmtId="41" fontId="17" fillId="0" borderId="4" xfId="3" applyFont="1" applyFill="1" applyBorder="1"/>
    <xf numFmtId="3" fontId="17" fillId="0" borderId="23" xfId="0" applyNumberFormat="1" applyFont="1" applyFill="1" applyBorder="1" applyAlignment="1"/>
    <xf numFmtId="0" fontId="17" fillId="0" borderId="1" xfId="0" applyFont="1" applyFill="1" applyBorder="1" applyAlignment="1">
      <alignment horizontal="center"/>
    </xf>
    <xf numFmtId="0" fontId="30" fillId="0" borderId="1" xfId="0" applyFont="1" applyFill="1" applyBorder="1" applyAlignment="1"/>
    <xf numFmtId="3" fontId="17" fillId="0" borderId="1" xfId="4" applyNumberFormat="1" applyFont="1" applyFill="1" applyBorder="1"/>
    <xf numFmtId="41" fontId="17" fillId="0" borderId="1" xfId="3" applyFont="1" applyFill="1" applyBorder="1"/>
    <xf numFmtId="3" fontId="17" fillId="0" borderId="11" xfId="0" applyNumberFormat="1" applyFont="1" applyFill="1" applyBorder="1" applyAlignment="1"/>
    <xf numFmtId="164" fontId="17" fillId="0" borderId="1" xfId="4" applyNumberFormat="1" applyFont="1" applyFill="1" applyBorder="1" applyAlignment="1">
      <alignment wrapText="1"/>
    </xf>
    <xf numFmtId="0" fontId="17" fillId="0" borderId="2" xfId="0" applyFont="1" applyFill="1" applyBorder="1" applyAlignment="1">
      <alignment horizontal="center"/>
    </xf>
    <xf numFmtId="0" fontId="30" fillId="0" borderId="2" xfId="0" applyFont="1" applyFill="1" applyBorder="1" applyAlignment="1"/>
    <xf numFmtId="3" fontId="17" fillId="0" borderId="2" xfId="4" applyNumberFormat="1" applyFont="1" applyFill="1" applyBorder="1"/>
    <xf numFmtId="41" fontId="17" fillId="0" borderId="2" xfId="3" applyFont="1" applyFill="1" applyBorder="1"/>
    <xf numFmtId="3" fontId="17" fillId="0" borderId="21" xfId="0" applyNumberFormat="1" applyFont="1" applyFill="1" applyBorder="1" applyAlignment="1"/>
    <xf numFmtId="0" fontId="17" fillId="0" borderId="8" xfId="0" applyFont="1" applyFill="1" applyBorder="1" applyAlignment="1">
      <alignment horizontal="center"/>
    </xf>
    <xf numFmtId="0" fontId="30" fillId="0" borderId="8" xfId="0" applyFont="1" applyFill="1" applyBorder="1" applyAlignment="1"/>
    <xf numFmtId="3" fontId="17" fillId="0" borderId="8" xfId="4" applyNumberFormat="1" applyFont="1" applyFill="1" applyBorder="1"/>
    <xf numFmtId="41" fontId="17" fillId="0" borderId="8" xfId="3" applyFont="1" applyFill="1" applyBorder="1"/>
    <xf numFmtId="3" fontId="17" fillId="0" borderId="10" xfId="0" applyNumberFormat="1" applyFont="1" applyFill="1" applyBorder="1" applyAlignment="1"/>
    <xf numFmtId="3" fontId="17" fillId="0" borderId="1" xfId="0" applyNumberFormat="1" applyFont="1" applyFill="1" applyBorder="1" applyAlignment="1"/>
    <xf numFmtId="0" fontId="17" fillId="0" borderId="9" xfId="0" applyFont="1" applyFill="1" applyBorder="1" applyAlignment="1">
      <alignment horizontal="center"/>
    </xf>
    <xf numFmtId="0" fontId="30" fillId="0" borderId="9" xfId="0" applyFont="1" applyFill="1" applyBorder="1" applyAlignment="1"/>
    <xf numFmtId="3" fontId="17" fillId="0" borderId="9" xfId="4" applyNumberFormat="1" applyFont="1" applyFill="1" applyBorder="1"/>
    <xf numFmtId="41" fontId="17" fillId="0" borderId="9" xfId="3" applyFont="1" applyFill="1" applyBorder="1"/>
    <xf numFmtId="3" fontId="17" fillId="0" borderId="12" xfId="0" applyNumberFormat="1" applyFont="1" applyFill="1" applyBorder="1" applyAlignment="1"/>
    <xf numFmtId="0" fontId="17" fillId="0" borderId="13" xfId="0" applyFont="1" applyFill="1" applyBorder="1" applyAlignment="1">
      <alignment horizontal="center"/>
    </xf>
    <xf numFmtId="0" fontId="30" fillId="0" borderId="13" xfId="0" applyFont="1" applyFill="1" applyBorder="1" applyAlignment="1"/>
    <xf numFmtId="3" fontId="17" fillId="0" borderId="13" xfId="4" applyNumberFormat="1" applyFont="1" applyFill="1" applyBorder="1"/>
    <xf numFmtId="41" fontId="17" fillId="0" borderId="13" xfId="3" applyFont="1" applyFill="1" applyBorder="1"/>
    <xf numFmtId="3" fontId="17" fillId="0" borderId="14" xfId="0" applyNumberFormat="1" applyFont="1" applyFill="1" applyBorder="1" applyAlignment="1"/>
    <xf numFmtId="3" fontId="32" fillId="3" borderId="16" xfId="0" applyNumberFormat="1" applyFont="1" applyFill="1" applyBorder="1" applyAlignment="1">
      <alignment wrapText="1"/>
    </xf>
    <xf numFmtId="41" fontId="32" fillId="3" borderId="13" xfId="3" applyFont="1" applyFill="1" applyBorder="1" applyAlignment="1">
      <alignment wrapText="1"/>
    </xf>
    <xf numFmtId="3" fontId="32" fillId="3" borderId="18" xfId="0" applyNumberFormat="1" applyFont="1" applyFill="1" applyBorder="1" applyAlignment="1">
      <alignment wrapText="1"/>
    </xf>
    <xf numFmtId="164" fontId="17" fillId="0" borderId="8" xfId="4" applyNumberFormat="1" applyFont="1" applyFill="1" applyBorder="1" applyAlignment="1">
      <alignment wrapText="1"/>
    </xf>
    <xf numFmtId="164" fontId="17" fillId="0" borderId="10" xfId="0" applyNumberFormat="1" applyFont="1" applyFill="1" applyBorder="1" applyAlignment="1"/>
    <xf numFmtId="164" fontId="17" fillId="0" borderId="11" xfId="0" applyNumberFormat="1" applyFont="1" applyFill="1" applyBorder="1" applyAlignment="1"/>
    <xf numFmtId="164" fontId="17" fillId="0" borderId="12" xfId="0" applyNumberFormat="1" applyFont="1" applyFill="1" applyBorder="1" applyAlignment="1"/>
    <xf numFmtId="3" fontId="17" fillId="0" borderId="8" xfId="0" applyNumberFormat="1" applyFont="1" applyFill="1" applyBorder="1" applyAlignment="1"/>
    <xf numFmtId="0" fontId="12" fillId="0" borderId="2" xfId="0" applyFont="1" applyBorder="1" applyAlignment="1">
      <alignment horizontal="center" vertical="center"/>
    </xf>
    <xf numFmtId="16" fontId="0" fillId="0" borderId="1" xfId="0" applyNumberFormat="1" applyBorder="1" applyAlignment="1">
      <alignment horizontal="center" vertical="center"/>
    </xf>
    <xf numFmtId="0" fontId="2" fillId="0" borderId="4" xfId="0" applyFont="1" applyBorder="1" applyAlignment="1">
      <alignment horizontal="center" vertical="center" wrapText="1"/>
    </xf>
    <xf numFmtId="0" fontId="13" fillId="0" borderId="1"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3" fillId="0" borderId="2" xfId="1" applyBorder="1" applyAlignment="1">
      <alignment horizontal="center" vertical="center" wrapText="1"/>
    </xf>
    <xf numFmtId="0" fontId="13" fillId="0" borderId="3" xfId="1" applyBorder="1" applyAlignment="1">
      <alignment horizontal="center" vertical="center" wrapText="1"/>
    </xf>
    <xf numFmtId="0" fontId="13" fillId="0" borderId="4" xfId="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5" xfId="0" quotePrefix="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31" fillId="3" borderId="15" xfId="0" applyFont="1" applyFill="1" applyBorder="1" applyAlignment="1">
      <alignment horizontal="center" wrapText="1"/>
    </xf>
    <xf numFmtId="0" fontId="31" fillId="3" borderId="16" xfId="0" applyFont="1" applyFill="1" applyBorder="1" applyAlignment="1">
      <alignment horizontal="center" wrapText="1"/>
    </xf>
    <xf numFmtId="0" fontId="31" fillId="3" borderId="17" xfId="0" applyFont="1" applyFill="1" applyBorder="1" applyAlignment="1">
      <alignment horizontal="center" wrapText="1"/>
    </xf>
    <xf numFmtId="0" fontId="32" fillId="3" borderId="15" xfId="0" applyFont="1" applyFill="1" applyBorder="1" applyAlignment="1">
      <alignment horizontal="center"/>
    </xf>
    <xf numFmtId="0" fontId="32" fillId="3" borderId="16" xfId="0" applyFont="1" applyFill="1" applyBorder="1" applyAlignment="1">
      <alignment horizontal="center"/>
    </xf>
    <xf numFmtId="0" fontId="32" fillId="3" borderId="18" xfId="0" applyFont="1" applyFill="1" applyBorder="1" applyAlignment="1">
      <alignment horizont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0" xfId="0" applyFont="1" applyBorder="1" applyAlignment="1">
      <alignment horizontal="left" vertical="center"/>
    </xf>
    <xf numFmtId="0" fontId="2" fillId="0" borderId="1" xfId="0" applyFont="1" applyBorder="1" applyAlignment="1">
      <alignment horizontal="center" vertical="top" wrapText="1"/>
    </xf>
    <xf numFmtId="0" fontId="4" fillId="0" borderId="1" xfId="0" applyFont="1" applyBorder="1" applyAlignment="1">
      <alignment horizontal="center" vertical="top" wrapText="1"/>
    </xf>
    <xf numFmtId="0" fontId="17" fillId="0" borderId="1" xfId="0" applyFont="1" applyBorder="1" applyAlignment="1">
      <alignment horizontal="center" wrapText="1"/>
    </xf>
    <xf numFmtId="0" fontId="24" fillId="0" borderId="0" xfId="0" applyFont="1" applyAlignment="1">
      <alignment horizontal="left" vertical="center"/>
    </xf>
    <xf numFmtId="0" fontId="19" fillId="0" borderId="0" xfId="0" applyFont="1" applyAlignment="1">
      <alignment horizontal="center" wrapText="1"/>
    </xf>
    <xf numFmtId="0" fontId="15" fillId="0" borderId="0" xfId="0" applyFont="1" applyAlignment="1">
      <alignment horizontal="center" wrapText="1"/>
    </xf>
    <xf numFmtId="0" fontId="10" fillId="4" borderId="1" xfId="0" applyFont="1" applyFill="1" applyBorder="1" applyAlignment="1">
      <alignment horizontal="center" vertical="center"/>
    </xf>
    <xf numFmtId="0" fontId="19"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2"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 xfId="0" applyFont="1" applyFill="1" applyBorder="1" applyAlignment="1">
      <alignment horizontal="center" vertical="center"/>
    </xf>
    <xf numFmtId="0" fontId="29" fillId="3" borderId="15" xfId="0" applyFont="1" applyFill="1" applyBorder="1" applyAlignment="1">
      <alignment horizontal="center" wrapText="1"/>
    </xf>
    <xf numFmtId="0" fontId="29" fillId="3" borderId="16" xfId="0" applyFont="1" applyFill="1" applyBorder="1" applyAlignment="1">
      <alignment horizontal="center" wrapText="1"/>
    </xf>
    <xf numFmtId="0" fontId="29" fillId="3" borderId="18" xfId="0" applyFont="1" applyFill="1" applyBorder="1" applyAlignment="1">
      <alignment horizontal="center" wrapText="1"/>
    </xf>
  </cellXfs>
  <cellStyles count="5">
    <cellStyle name="Hipervínculo" xfId="1" builtinId="8"/>
    <cellStyle name="Millares [0]" xfId="3" builtinId="6"/>
    <cellStyle name="Normal" xfId="0" builtinId="0"/>
    <cellStyle name="Normal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Programas Institucionales ejecutados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1.29887476936670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73241339882019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0925337632079971E-17"/>
                  <c:y val="1.970323016553617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0185067526415994E-16"/>
                  <c:y val="3.290455029754937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310257009952957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2.6303890231542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Hoja1!$A$71:$A$76</c:f>
              <c:numCache>
                <c:formatCode>General</c:formatCode>
                <c:ptCount val="6"/>
                <c:pt idx="0">
                  <c:v>1</c:v>
                </c:pt>
                <c:pt idx="1">
                  <c:v>2</c:v>
                </c:pt>
                <c:pt idx="2">
                  <c:v>3</c:v>
                </c:pt>
                <c:pt idx="3">
                  <c:v>4</c:v>
                </c:pt>
                <c:pt idx="4">
                  <c:v>5</c:v>
                </c:pt>
                <c:pt idx="5">
                  <c:v>6</c:v>
                </c:pt>
              </c:numCache>
            </c:numRef>
          </c:cat>
          <c:val>
            <c:numRef>
              <c:f>Hoja1!$D$71:$D$76</c:f>
              <c:numCache>
                <c:formatCode>0.00%</c:formatCode>
                <c:ptCount val="6"/>
                <c:pt idx="0">
                  <c:v>6.0100000000000001E-2</c:v>
                </c:pt>
                <c:pt idx="1">
                  <c:v>0.1154</c:v>
                </c:pt>
                <c:pt idx="2">
                  <c:v>0.18990000000000001</c:v>
                </c:pt>
                <c:pt idx="3">
                  <c:v>0.22120000000000001</c:v>
                </c:pt>
                <c:pt idx="4">
                  <c:v>0.27879999999999999</c:v>
                </c:pt>
                <c:pt idx="5">
                  <c:v>0.37259999999999999</c:v>
                </c:pt>
              </c:numCache>
            </c:numRef>
          </c:val>
        </c:ser>
        <c:dLbls>
          <c:dLblPos val="inEnd"/>
          <c:showLegendKey val="0"/>
          <c:showVal val="1"/>
          <c:showCatName val="0"/>
          <c:showSerName val="0"/>
          <c:showPercent val="0"/>
          <c:showBubbleSize val="0"/>
        </c:dLbls>
        <c:gapWidth val="65"/>
        <c:axId val="161791944"/>
        <c:axId val="160925776"/>
      </c:barChart>
      <c:catAx>
        <c:axId val="161791944"/>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s-PY">
                    <a:solidFill>
                      <a:sysClr val="windowText" lastClr="000000"/>
                    </a:solidFill>
                  </a:rPr>
                  <a:t>Mes</a:t>
                </a:r>
              </a:p>
            </c:rich>
          </c:tx>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PY"/>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160925776"/>
        <c:crosses val="autoZero"/>
        <c:auto val="1"/>
        <c:lblAlgn val="ctr"/>
        <c:lblOffset val="100"/>
        <c:noMultiLvlLbl val="0"/>
      </c:catAx>
      <c:valAx>
        <c:axId val="1609257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1617919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Servicios Misionales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tx>
            <c:strRef>
              <c:f>Hoja1!$B$94</c:f>
              <c:strCache>
                <c:ptCount val="1"/>
                <c:pt idx="0">
                  <c:v>Supervisión</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4.560367454068156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Hoja1!$F$94</c:f>
              <c:numCache>
                <c:formatCode>0%</c:formatCode>
                <c:ptCount val="1"/>
                <c:pt idx="0">
                  <c:v>0.75520833333333337</c:v>
                </c:pt>
              </c:numCache>
            </c:numRef>
          </c:val>
        </c:ser>
        <c:ser>
          <c:idx val="1"/>
          <c:order val="1"/>
          <c:tx>
            <c:strRef>
              <c:f>Hoja1!$B$95</c:f>
              <c:strCache>
                <c:ptCount val="1"/>
                <c:pt idx="0">
                  <c:v>Fiscalización</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4.69889180519101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Hoja1!$F$95</c:f>
              <c:numCache>
                <c:formatCode>0%</c:formatCode>
                <c:ptCount val="1"/>
                <c:pt idx="0">
                  <c:v>3</c:v>
                </c:pt>
              </c:numCache>
            </c:numRef>
          </c:val>
        </c:ser>
        <c:ser>
          <c:idx val="2"/>
          <c:order val="2"/>
          <c:tx>
            <c:strRef>
              <c:f>Hoja1!$B$96</c:f>
              <c:strCache>
                <c:ptCount val="1"/>
                <c:pt idx="0">
                  <c:v>Intervención</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0185067526415994E-16"/>
                  <c:y val="-9.32852143482073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Hoja1!$F$96</c:f>
              <c:numCache>
                <c:formatCode>0%</c:formatCode>
                <c:ptCount val="1"/>
                <c:pt idx="0">
                  <c:v>1</c:v>
                </c:pt>
              </c:numCache>
            </c:numRef>
          </c:val>
        </c:ser>
        <c:dLbls>
          <c:dLblPos val="inEnd"/>
          <c:showLegendKey val="0"/>
          <c:showVal val="1"/>
          <c:showCatName val="0"/>
          <c:showSerName val="0"/>
          <c:showPercent val="0"/>
          <c:showBubbleSize val="0"/>
        </c:dLbls>
        <c:gapWidth val="65"/>
        <c:axId val="371497992"/>
        <c:axId val="371503088"/>
      </c:barChart>
      <c:catAx>
        <c:axId val="371497992"/>
        <c:scaling>
          <c:orientation val="minMax"/>
        </c:scaling>
        <c:delete val="1"/>
        <c:axPos val="b"/>
        <c:numFmt formatCode="General" sourceLinked="1"/>
        <c:majorTickMark val="none"/>
        <c:minorTickMark val="none"/>
        <c:tickLblPos val="nextTo"/>
        <c:crossAx val="371503088"/>
        <c:crosses val="autoZero"/>
        <c:auto val="1"/>
        <c:lblAlgn val="ctr"/>
        <c:lblOffset val="100"/>
        <c:noMultiLvlLbl val="0"/>
      </c:catAx>
      <c:valAx>
        <c:axId val="3715030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71497992"/>
        <c:crosses val="autoZero"/>
        <c:crossBetween val="between"/>
      </c:valAx>
      <c:spPr>
        <a:noFill/>
        <a:ln>
          <a:noFill/>
        </a:ln>
        <a:effectLst/>
      </c:spPr>
    </c:plotArea>
    <c:legend>
      <c:legendPos val="b"/>
      <c:layout>
        <c:manualLayout>
          <c:xMode val="edge"/>
          <c:yMode val="edge"/>
          <c:x val="0.11639654418197726"/>
          <c:y val="0.89409667541557303"/>
          <c:w val="0.74220669291338581"/>
          <c:h val="7.812554680664916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PY"/>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ADMINISTRATIVA</a:t>
            </a:r>
          </a:p>
        </c:rich>
      </c:tx>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7777777777777267E-3"/>
                  <c:y val="-1.8587780694079927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0"/>
                  <c:y val="-2.3217410323709622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30%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(Hoja1!$D$115,Hoja1!$E$115)</c:f>
              <c:strCache>
                <c:ptCount val="2"/>
                <c:pt idx="0">
                  <c:v>Presupuestado</c:v>
                </c:pt>
                <c:pt idx="1">
                  <c:v>Ejecutado</c:v>
                </c:pt>
              </c:strCache>
            </c:strRef>
          </c:cat>
          <c:val>
            <c:numRef>
              <c:f>(Hoja1!$D$153,Hoja1!$E$153)</c:f>
              <c:numCache>
                <c:formatCode>#,##0</c:formatCode>
                <c:ptCount val="2"/>
                <c:pt idx="0">
                  <c:v>26438745722</c:v>
                </c:pt>
                <c:pt idx="1">
                  <c:v>7949611110</c:v>
                </c:pt>
              </c:numCache>
            </c:numRef>
          </c:val>
        </c:ser>
        <c:dLbls>
          <c:dLblPos val="inEnd"/>
          <c:showLegendKey val="0"/>
          <c:showVal val="1"/>
          <c:showCatName val="0"/>
          <c:showSerName val="0"/>
          <c:showPercent val="0"/>
          <c:showBubbleSize val="0"/>
        </c:dLbls>
        <c:gapWidth val="65"/>
        <c:axId val="371496424"/>
        <c:axId val="371498776"/>
      </c:barChart>
      <c:catAx>
        <c:axId val="371496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371498776"/>
        <c:crosses val="autoZero"/>
        <c:auto val="1"/>
        <c:lblAlgn val="ctr"/>
        <c:lblOffset val="100"/>
        <c:noMultiLvlLbl val="0"/>
      </c:catAx>
      <c:valAx>
        <c:axId val="3714987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714964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MISIONAL</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1.1608412023570438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5.0062140230168733E-3"/>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14%</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(Hoja1!$D$115,Hoja1!$E$115)</c:f>
              <c:strCache>
                <c:ptCount val="2"/>
                <c:pt idx="0">
                  <c:v>Presupuestado</c:v>
                </c:pt>
                <c:pt idx="1">
                  <c:v>Ejecutado</c:v>
                </c:pt>
              </c:strCache>
            </c:strRef>
          </c:cat>
          <c:val>
            <c:numRef>
              <c:f>(Hoja1!$D$182,Hoja1!$E$182)</c:f>
              <c:numCache>
                <c:formatCode>_(* #,##0_);_(* \(#,##0\);_(* "-"_);_(@_)</c:formatCode>
                <c:ptCount val="2"/>
                <c:pt idx="0" formatCode="#,##0">
                  <c:v>5555120152</c:v>
                </c:pt>
                <c:pt idx="1">
                  <c:v>785589780</c:v>
                </c:pt>
              </c:numCache>
            </c:numRef>
          </c:val>
        </c:ser>
        <c:dLbls>
          <c:dLblPos val="inEnd"/>
          <c:showLegendKey val="0"/>
          <c:showVal val="1"/>
          <c:showCatName val="0"/>
          <c:showSerName val="0"/>
          <c:showPercent val="0"/>
          <c:showBubbleSize val="0"/>
        </c:dLbls>
        <c:gapWidth val="65"/>
        <c:axId val="371499168"/>
        <c:axId val="371499560"/>
      </c:barChart>
      <c:catAx>
        <c:axId val="3714991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371499560"/>
        <c:crosses val="autoZero"/>
        <c:auto val="1"/>
        <c:lblAlgn val="ctr"/>
        <c:lblOffset val="100"/>
        <c:noMultiLvlLbl val="0"/>
      </c:catAx>
      <c:valAx>
        <c:axId val="3714995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7149916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2333625</xdr:colOff>
      <xdr:row>76</xdr:row>
      <xdr:rowOff>66675</xdr:rowOff>
    </xdr:from>
    <xdr:to>
      <xdr:col>4</xdr:col>
      <xdr:colOff>85725</xdr:colOff>
      <xdr:row>86</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96</xdr:row>
      <xdr:rowOff>61912</xdr:rowOff>
    </xdr:from>
    <xdr:to>
      <xdr:col>4</xdr:col>
      <xdr:colOff>514350</xdr:colOff>
      <xdr:row>108</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1409700</xdr:colOff>
      <xdr:row>153</xdr:row>
      <xdr:rowOff>66675</xdr:rowOff>
    </xdr:from>
    <xdr:to>
      <xdr:col>3</xdr:col>
      <xdr:colOff>533400</xdr:colOff>
      <xdr:row>163</xdr:row>
      <xdr:rowOff>152401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2466975</xdr:colOff>
      <xdr:row>182</xdr:row>
      <xdr:rowOff>66674</xdr:rowOff>
    </xdr:from>
    <xdr:to>
      <xdr:col>4</xdr:col>
      <xdr:colOff>142875</xdr:colOff>
      <xdr:row>192</xdr:row>
      <xdr:rowOff>104775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28575</xdr:colOff>
      <xdr:row>201</xdr:row>
      <xdr:rowOff>28575</xdr:rowOff>
    </xdr:from>
    <xdr:to>
      <xdr:col>4</xdr:col>
      <xdr:colOff>1771650</xdr:colOff>
      <xdr:row>201</xdr:row>
      <xdr:rowOff>1133475</xdr:rowOff>
    </xdr:to>
    <xdr:pic>
      <xdr:nvPicPr>
        <xdr:cNvPr id="6" name="Imagen 5"/>
        <xdr:cNvPicPr>
          <a:picLocks noChangeAspect="1"/>
        </xdr:cNvPicPr>
      </xdr:nvPicPr>
      <xdr:blipFill>
        <a:blip xmlns:r="http://schemas.openxmlformats.org/officeDocument/2006/relationships" r:embed="rId5"/>
        <a:stretch>
          <a:fillRect/>
        </a:stretch>
      </xdr:blipFill>
      <xdr:spPr>
        <a:xfrm>
          <a:off x="7772400" y="46520100"/>
          <a:ext cx="1743075" cy="1104900"/>
        </a:xfrm>
        <a:prstGeom prst="rect">
          <a:avLst/>
        </a:prstGeom>
      </xdr:spPr>
    </xdr:pic>
    <xdr:clientData/>
  </xdr:twoCellAnchor>
  <xdr:twoCellAnchor>
    <xdr:from>
      <xdr:col>0</xdr:col>
      <xdr:colOff>504824</xdr:colOff>
      <xdr:row>0</xdr:row>
      <xdr:rowOff>76200</xdr:rowOff>
    </xdr:from>
    <xdr:to>
      <xdr:col>1</xdr:col>
      <xdr:colOff>714374</xdr:colOff>
      <xdr:row>5</xdr:row>
      <xdr:rowOff>66675</xdr:rowOff>
    </xdr:to>
    <xdr:pic>
      <xdr:nvPicPr>
        <xdr:cNvPr id="11" name="Imagen 19" descr="LOGO INCOOP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29231"/>
        <a:stretch>
          <a:fillRect/>
        </a:stretch>
      </xdr:blipFill>
      <xdr:spPr bwMode="auto">
        <a:xfrm>
          <a:off x="504824" y="76200"/>
          <a:ext cx="10572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695324</xdr:colOff>
      <xdr:row>4</xdr:row>
      <xdr:rowOff>114300</xdr:rowOff>
    </xdr:from>
    <xdr:to>
      <xdr:col>1</xdr:col>
      <xdr:colOff>981075</xdr:colOff>
      <xdr:row>5</xdr:row>
      <xdr:rowOff>171450</xdr:rowOff>
    </xdr:to>
    <xdr:pic>
      <xdr:nvPicPr>
        <xdr:cNvPr id="12" name="Imagen 20" descr="Resultado de imagen para logo mecip"/>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43049" y="762000"/>
          <a:ext cx="285751"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1314451</xdr:colOff>
      <xdr:row>0</xdr:row>
      <xdr:rowOff>76200</xdr:rowOff>
    </xdr:from>
    <xdr:to>
      <xdr:col>2</xdr:col>
      <xdr:colOff>2124076</xdr:colOff>
      <xdr:row>5</xdr:row>
      <xdr:rowOff>47625</xdr:rowOff>
    </xdr:to>
    <xdr:sp macro="" textlink="">
      <xdr:nvSpPr>
        <xdr:cNvPr id="13" name="Cuadro de texto 3"/>
        <xdr:cNvSpPr txBox="1">
          <a:spLocks noChangeArrowheads="1"/>
        </xdr:cNvSpPr>
      </xdr:nvSpPr>
      <xdr:spPr bwMode="auto">
        <a:xfrm>
          <a:off x="2162176" y="76200"/>
          <a:ext cx="3352800" cy="781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ctr" anchorCtr="0" upright="1">
          <a:noAutofit/>
        </a:bodyPr>
        <a:lstStyle/>
        <a:p>
          <a:pPr algn="ctr">
            <a:lnSpc>
              <a:spcPct val="80000"/>
            </a:lnSpc>
            <a:spcAft>
              <a:spcPts val="1000"/>
            </a:spcAft>
          </a:pPr>
          <a:r>
            <a:rPr lang="es-PY" sz="1800" b="1">
              <a:effectLst/>
              <a:latin typeface="Bodoni MT" panose="02070603080606020203" pitchFamily="18" charset="0"/>
              <a:ea typeface="Calibri" panose="020F0502020204030204" pitchFamily="34" charset="0"/>
              <a:cs typeface="Arial" panose="020B0604020202020204" pitchFamily="34" charset="0"/>
            </a:rPr>
            <a:t>Instituto Nacional de Cooperativismo</a:t>
          </a:r>
          <a:endParaRPr lang="es-PY" sz="18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2876550</xdr:colOff>
      <xdr:row>1</xdr:row>
      <xdr:rowOff>104775</xdr:rowOff>
    </xdr:from>
    <xdr:to>
      <xdr:col>3</xdr:col>
      <xdr:colOff>1485900</xdr:colOff>
      <xdr:row>4</xdr:row>
      <xdr:rowOff>120015</xdr:rowOff>
    </xdr:to>
    <xdr:pic>
      <xdr:nvPicPr>
        <xdr:cNvPr id="14" name="Imagen 13" descr="Resultado de imagen para gobierno nacional"/>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267450" y="266700"/>
          <a:ext cx="1514475" cy="501015"/>
        </a:xfrm>
        <a:prstGeom prst="rect">
          <a:avLst/>
        </a:prstGeom>
        <a:noFill/>
        <a:ln>
          <a:noFill/>
        </a:ln>
      </xdr:spPr>
    </xdr:pic>
    <xdr:clientData/>
  </xdr:twoCellAnchor>
  <xdr:twoCellAnchor editAs="oneCell">
    <xdr:from>
      <xdr:col>4</xdr:col>
      <xdr:colOff>942975</xdr:colOff>
      <xdr:row>1</xdr:row>
      <xdr:rowOff>95250</xdr:rowOff>
    </xdr:from>
    <xdr:to>
      <xdr:col>5</xdr:col>
      <xdr:colOff>276225</xdr:colOff>
      <xdr:row>4</xdr:row>
      <xdr:rowOff>35560</xdr:rowOff>
    </xdr:to>
    <xdr:pic>
      <xdr:nvPicPr>
        <xdr:cNvPr id="15" name="Imagen 14" descr="Gobierno Nacional"/>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686800" y="257175"/>
          <a:ext cx="1114425" cy="42608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1rSZUkTsw6ULGitLj8qYIbZAfOyB9A1" TargetMode="External"/><Relationship Id="rId13" Type="http://schemas.openxmlformats.org/officeDocument/2006/relationships/hyperlink" Target="https://drive.google.com/drive/folders/1c2ZYlI5BFLH9LTNNFAkwS80dkh7e5yx8" TargetMode="External"/><Relationship Id="rId3" Type="http://schemas.openxmlformats.org/officeDocument/2006/relationships/hyperlink" Target="https://www.sfp.gov.py/sfp/archivos/documentos/Intermedio_Marzo_2020_zcj298pv.pdf" TargetMode="External"/><Relationship Id="rId7" Type="http://schemas.openxmlformats.org/officeDocument/2006/relationships/hyperlink" Target="https://drive.google.com/drive/folders/1-1rSZUkTsw6ULGitLj8qYIbZAfOyB9A1" TargetMode="External"/><Relationship Id="rId12" Type="http://schemas.openxmlformats.org/officeDocument/2006/relationships/hyperlink" Target="http://www.incoop.gov.py/v2/wp-content/uploads/2016/05/OBJETIVOS-GENERALES-DEL-PLAN-ESTRATEGICO.pdf" TargetMode="External"/><Relationship Id="rId2" Type="http://schemas.openxmlformats.org/officeDocument/2006/relationships/hyperlink" Target="https://www.sfp.gov.py/sfp/archivos/documentos/100_Febrero_2020_87152mzk.pdf" TargetMode="External"/><Relationship Id="rId16" Type="http://schemas.openxmlformats.org/officeDocument/2006/relationships/drawing" Target="../drawings/drawing1.xml"/><Relationship Id="rId1" Type="http://schemas.openxmlformats.org/officeDocument/2006/relationships/hyperlink" Target="https://www.sfp.gov.py/sfp/archivos/documentos/100_Enero_2020_mjkv54st.pdf" TargetMode="External"/><Relationship Id="rId6" Type="http://schemas.openxmlformats.org/officeDocument/2006/relationships/hyperlink" Target="https://informacionpublica.paraguay.gov.py/portal/" TargetMode="External"/><Relationship Id="rId11" Type="http://schemas.openxmlformats.org/officeDocument/2006/relationships/hyperlink" Target="http://www.incoop.gov.py/v2/wp-content/uploads/2019/06/Convenio%20DGRV.pdf" TargetMode="External"/><Relationship Id="rId5" Type="http://schemas.openxmlformats.org/officeDocument/2006/relationships/hyperlink" Target="https://app.powerbi.com/view?r=eyJrIjoiMmJlYjg1YzgtMmQ3Mi00YzVkLWJkOTQtOTE3ZTZkNzVhYTAzIiwidCI6Ijk2ZDUwYjY5LTE5MGQtNDkxYy1hM2U1LWExYWRlYmMxYTg3NSJ9" TargetMode="External"/><Relationship Id="rId15" Type="http://schemas.openxmlformats.org/officeDocument/2006/relationships/printerSettings" Target="../printerSettings/printerSettings1.bin"/><Relationship Id="rId10" Type="http://schemas.openxmlformats.org/officeDocument/2006/relationships/hyperlink" Target="http://www.incoop.gov.py/v2/?page_id=7906" TargetMode="External"/><Relationship Id="rId4" Type="http://schemas.openxmlformats.org/officeDocument/2006/relationships/hyperlink" Target="https://www.sfp.gov.py/sfp/archivos/documentos/100_Abril_2020_sjck1og0.pdf" TargetMode="External"/><Relationship Id="rId9" Type="http://schemas.openxmlformats.org/officeDocument/2006/relationships/hyperlink" Target="http://paneldenuncias.senac.gov.py/" TargetMode="External"/><Relationship Id="rId14" Type="http://schemas.openxmlformats.org/officeDocument/2006/relationships/hyperlink" Target="https://www.py.undp.org/content/paraguay/es/home/sustainable-development-goal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showGridLines="0" tabSelected="1" zoomScaleNormal="100" workbookViewId="0"/>
  </sheetViews>
  <sheetFormatPr baseColWidth="10" defaultColWidth="9.140625" defaultRowHeight="15"/>
  <cols>
    <col min="1" max="1" width="12.7109375" customWidth="1"/>
    <col min="2" max="2" width="38.140625" customWidth="1"/>
    <col min="3" max="3" width="43.5703125" customWidth="1"/>
    <col min="4" max="4" width="24.42578125" customWidth="1"/>
    <col min="5" max="5" width="26.7109375" customWidth="1"/>
    <col min="6" max="6" width="22.42578125" bestFit="1" customWidth="1"/>
    <col min="7" max="7" width="14.140625" customWidth="1"/>
  </cols>
  <sheetData>
    <row r="1" spans="1:6" s="48" customFormat="1" ht="12.75"/>
    <row r="2" spans="1:6" s="48" customFormat="1" ht="12.75"/>
    <row r="3" spans="1:6" s="48" customFormat="1" ht="12.75"/>
    <row r="4" spans="1:6" s="48" customFormat="1" ht="12.75"/>
    <row r="5" spans="1:6" s="48" customFormat="1" ht="12.75"/>
    <row r="8" spans="1:6" ht="18.75">
      <c r="A8" s="111" t="s">
        <v>193</v>
      </c>
      <c r="B8" s="112"/>
      <c r="C8" s="112"/>
      <c r="D8" s="112"/>
      <c r="E8" s="112"/>
      <c r="F8" s="112"/>
    </row>
    <row r="10" spans="1:6">
      <c r="A10" s="2" t="s">
        <v>0</v>
      </c>
    </row>
    <row r="11" spans="1:6">
      <c r="A11" s="46" t="s">
        <v>194</v>
      </c>
    </row>
    <row r="12" spans="1:6">
      <c r="A12" s="46" t="s">
        <v>195</v>
      </c>
    </row>
    <row r="13" spans="1:6">
      <c r="A13" s="46"/>
    </row>
    <row r="14" spans="1:6">
      <c r="A14" s="3" t="s">
        <v>1</v>
      </c>
    </row>
    <row r="15" spans="1:6" s="46" customFormat="1" ht="28.5" customHeight="1">
      <c r="A15" s="113" t="s">
        <v>83</v>
      </c>
      <c r="B15" s="113"/>
      <c r="C15" s="113"/>
      <c r="D15" s="113"/>
      <c r="E15" s="113"/>
    </row>
    <row r="17" spans="1:5">
      <c r="A17" s="1" t="s">
        <v>154</v>
      </c>
    </row>
    <row r="18" spans="1:5" ht="27.75" customHeight="1">
      <c r="A18" s="114" t="s">
        <v>117</v>
      </c>
      <c r="B18" s="114"/>
      <c r="C18" s="114"/>
      <c r="D18" s="114"/>
      <c r="E18" s="114"/>
    </row>
    <row r="20" spans="1:5" s="1" customFormat="1">
      <c r="A20" s="45" t="s">
        <v>199</v>
      </c>
    </row>
    <row r="22" spans="1:5">
      <c r="A22" s="55" t="s">
        <v>2</v>
      </c>
      <c r="B22" s="55" t="s">
        <v>3</v>
      </c>
      <c r="C22" s="55" t="s">
        <v>4</v>
      </c>
      <c r="D22" s="56" t="s">
        <v>5</v>
      </c>
    </row>
    <row r="23" spans="1:5">
      <c r="A23" s="14">
        <v>1</v>
      </c>
      <c r="B23" s="5" t="s">
        <v>87</v>
      </c>
      <c r="C23" s="5" t="s">
        <v>94</v>
      </c>
      <c r="D23" s="6" t="s">
        <v>93</v>
      </c>
    </row>
    <row r="24" spans="1:5">
      <c r="A24" s="14">
        <f t="shared" ref="A24:A28" si="0">1+A23</f>
        <v>2</v>
      </c>
      <c r="B24" s="5" t="s">
        <v>88</v>
      </c>
      <c r="C24" s="5" t="s">
        <v>92</v>
      </c>
      <c r="D24" s="6" t="s">
        <v>93</v>
      </c>
    </row>
    <row r="25" spans="1:5">
      <c r="A25" s="14">
        <f t="shared" si="0"/>
        <v>3</v>
      </c>
      <c r="B25" s="5" t="s">
        <v>89</v>
      </c>
      <c r="C25" s="5" t="s">
        <v>98</v>
      </c>
      <c r="D25" s="6" t="s">
        <v>99</v>
      </c>
    </row>
    <row r="26" spans="1:5">
      <c r="A26" s="14">
        <f t="shared" si="0"/>
        <v>4</v>
      </c>
      <c r="B26" s="5" t="s">
        <v>90</v>
      </c>
      <c r="C26" s="5" t="s">
        <v>95</v>
      </c>
      <c r="D26" s="6" t="s">
        <v>93</v>
      </c>
    </row>
    <row r="27" spans="1:5">
      <c r="A27" s="14">
        <f t="shared" si="0"/>
        <v>5</v>
      </c>
      <c r="B27" s="5" t="s">
        <v>91</v>
      </c>
      <c r="C27" s="5" t="s">
        <v>96</v>
      </c>
      <c r="D27" s="6" t="s">
        <v>97</v>
      </c>
    </row>
    <row r="28" spans="1:5" ht="17.25" customHeight="1">
      <c r="A28" s="14">
        <f t="shared" si="0"/>
        <v>6</v>
      </c>
      <c r="B28" s="13" t="s">
        <v>84</v>
      </c>
      <c r="C28" s="5" t="s">
        <v>85</v>
      </c>
      <c r="D28" s="6" t="s">
        <v>86</v>
      </c>
    </row>
    <row r="30" spans="1:5">
      <c r="A30" s="4" t="s">
        <v>6</v>
      </c>
      <c r="B30" s="4"/>
      <c r="C30" s="4"/>
    </row>
    <row r="31" spans="1:5" s="46" customFormat="1">
      <c r="A31" s="45" t="s">
        <v>7</v>
      </c>
      <c r="B31" s="45"/>
      <c r="C31" s="45"/>
    </row>
    <row r="32" spans="1:5" ht="27.75" customHeight="1">
      <c r="A32" s="142" t="s">
        <v>100</v>
      </c>
      <c r="B32" s="142"/>
      <c r="C32" s="1"/>
    </row>
    <row r="33" spans="1:7" s="42" customFormat="1">
      <c r="A33" s="49"/>
      <c r="B33" s="49"/>
      <c r="C33" s="49"/>
    </row>
    <row r="34" spans="1:7" s="46" customFormat="1" ht="15" customHeight="1">
      <c r="A34" s="146" t="s">
        <v>200</v>
      </c>
      <c r="B34" s="146"/>
      <c r="C34" s="146"/>
      <c r="D34" s="146"/>
      <c r="E34" s="52"/>
      <c r="F34" s="52"/>
    </row>
    <row r="35" spans="1:7" ht="47.25" customHeight="1">
      <c r="A35" s="143" t="s">
        <v>202</v>
      </c>
      <c r="B35" s="144"/>
      <c r="C35" s="144"/>
      <c r="D35" s="144"/>
      <c r="E35" s="51"/>
      <c r="F35" s="21"/>
    </row>
    <row r="36" spans="1:7" ht="46.5" customHeight="1">
      <c r="A36" s="145" t="s">
        <v>203</v>
      </c>
      <c r="B36" s="145"/>
      <c r="C36" s="145"/>
      <c r="D36" s="145"/>
      <c r="E36" s="51"/>
      <c r="F36" s="35"/>
      <c r="G36" s="35"/>
    </row>
    <row r="37" spans="1:7">
      <c r="A37" s="53" t="s">
        <v>8</v>
      </c>
      <c r="B37" s="53" t="s">
        <v>9</v>
      </c>
      <c r="C37" s="53" t="s">
        <v>10</v>
      </c>
      <c r="D37" s="54" t="s">
        <v>11</v>
      </c>
    </row>
    <row r="38" spans="1:7" ht="90">
      <c r="A38" s="118" t="s">
        <v>12</v>
      </c>
      <c r="B38" s="118" t="s">
        <v>133</v>
      </c>
      <c r="C38" s="24" t="s">
        <v>135</v>
      </c>
      <c r="D38" s="22" t="s">
        <v>136</v>
      </c>
    </row>
    <row r="39" spans="1:7" ht="105">
      <c r="A39" s="119"/>
      <c r="B39" s="119"/>
      <c r="C39" s="24" t="s">
        <v>137</v>
      </c>
      <c r="D39" s="107" t="s">
        <v>201</v>
      </c>
    </row>
    <row r="40" spans="1:7" ht="30">
      <c r="A40" s="7" t="s">
        <v>13</v>
      </c>
      <c r="B40" s="24" t="s">
        <v>134</v>
      </c>
      <c r="C40" s="24" t="s">
        <v>138</v>
      </c>
      <c r="D40" s="107"/>
    </row>
    <row r="42" spans="1:7" s="46" customFormat="1">
      <c r="A42" s="45" t="s">
        <v>14</v>
      </c>
    </row>
    <row r="43" spans="1:7" s="46" customFormat="1">
      <c r="A43" s="45" t="s">
        <v>15</v>
      </c>
    </row>
    <row r="44" spans="1:7">
      <c r="A44" s="53" t="s">
        <v>16</v>
      </c>
      <c r="B44" s="53" t="s">
        <v>17</v>
      </c>
      <c r="C44" s="53" t="s">
        <v>18</v>
      </c>
    </row>
    <row r="45" spans="1:7" ht="30">
      <c r="A45" s="7" t="s">
        <v>19</v>
      </c>
      <c r="B45" s="15">
        <v>1</v>
      </c>
      <c r="C45" s="22" t="s">
        <v>101</v>
      </c>
    </row>
    <row r="46" spans="1:7" ht="30">
      <c r="A46" s="7" t="s">
        <v>20</v>
      </c>
      <c r="B46" s="15">
        <v>1</v>
      </c>
      <c r="C46" s="22" t="s">
        <v>102</v>
      </c>
    </row>
    <row r="47" spans="1:7" ht="30">
      <c r="A47" s="7" t="s">
        <v>21</v>
      </c>
      <c r="B47" s="15" t="s">
        <v>103</v>
      </c>
      <c r="C47" s="22" t="s">
        <v>104</v>
      </c>
    </row>
    <row r="48" spans="1:7" ht="30">
      <c r="A48" s="7" t="s">
        <v>22</v>
      </c>
      <c r="B48" s="15">
        <v>1</v>
      </c>
      <c r="C48" s="22" t="s">
        <v>105</v>
      </c>
    </row>
    <row r="50" spans="1:5" s="46" customFormat="1">
      <c r="A50" s="45" t="s">
        <v>23</v>
      </c>
    </row>
    <row r="51" spans="1:5">
      <c r="A51" s="53" t="s">
        <v>16</v>
      </c>
      <c r="B51" s="53" t="s">
        <v>17</v>
      </c>
      <c r="C51" s="53" t="s">
        <v>24</v>
      </c>
    </row>
    <row r="52" spans="1:5">
      <c r="A52" s="7" t="s">
        <v>19</v>
      </c>
      <c r="B52" s="7" t="s">
        <v>106</v>
      </c>
      <c r="C52" s="115" t="s">
        <v>107</v>
      </c>
    </row>
    <row r="53" spans="1:5">
      <c r="A53" s="7" t="s">
        <v>20</v>
      </c>
      <c r="B53" s="7" t="s">
        <v>106</v>
      </c>
      <c r="C53" s="116"/>
    </row>
    <row r="54" spans="1:5">
      <c r="A54" s="7" t="s">
        <v>21</v>
      </c>
      <c r="B54" s="7" t="s">
        <v>106</v>
      </c>
      <c r="C54" s="116"/>
    </row>
    <row r="55" spans="1:5">
      <c r="A55" s="7" t="s">
        <v>22</v>
      </c>
      <c r="B55" s="7" t="s">
        <v>106</v>
      </c>
      <c r="C55" s="117"/>
    </row>
    <row r="59" spans="1:5" s="46" customFormat="1">
      <c r="A59" s="57" t="s">
        <v>25</v>
      </c>
    </row>
    <row r="60" spans="1:5">
      <c r="A60" s="8"/>
    </row>
    <row r="61" spans="1:5">
      <c r="A61" s="58" t="s">
        <v>16</v>
      </c>
      <c r="B61" s="56" t="s">
        <v>26</v>
      </c>
      <c r="C61" s="56" t="s">
        <v>27</v>
      </c>
      <c r="D61" s="56" t="s">
        <v>28</v>
      </c>
      <c r="E61" s="56" t="s">
        <v>29</v>
      </c>
    </row>
    <row r="62" spans="1:5">
      <c r="A62" s="9" t="s">
        <v>19</v>
      </c>
      <c r="B62" s="6" t="s">
        <v>108</v>
      </c>
      <c r="C62" s="6" t="s">
        <v>108</v>
      </c>
      <c r="D62" s="6"/>
      <c r="E62" s="115" t="s">
        <v>113</v>
      </c>
    </row>
    <row r="63" spans="1:5">
      <c r="A63" s="9" t="s">
        <v>20</v>
      </c>
      <c r="B63" s="6" t="s">
        <v>109</v>
      </c>
      <c r="C63" s="6" t="s">
        <v>109</v>
      </c>
      <c r="D63" s="6"/>
      <c r="E63" s="116"/>
    </row>
    <row r="64" spans="1:5">
      <c r="A64" s="9" t="s">
        <v>21</v>
      </c>
      <c r="B64" s="6" t="s">
        <v>110</v>
      </c>
      <c r="C64" s="6" t="s">
        <v>111</v>
      </c>
      <c r="D64" s="6" t="s">
        <v>111</v>
      </c>
      <c r="E64" s="116"/>
    </row>
    <row r="65" spans="1:7">
      <c r="A65" s="9" t="s">
        <v>22</v>
      </c>
      <c r="B65" s="6" t="s">
        <v>110</v>
      </c>
      <c r="C65" s="6" t="s">
        <v>110</v>
      </c>
      <c r="D65" s="6"/>
      <c r="E65" s="116"/>
    </row>
    <row r="66" spans="1:7">
      <c r="A66" s="9" t="s">
        <v>30</v>
      </c>
      <c r="B66" s="6" t="s">
        <v>111</v>
      </c>
      <c r="C66" s="6" t="s">
        <v>111</v>
      </c>
      <c r="D66" s="6"/>
      <c r="E66" s="116"/>
    </row>
    <row r="67" spans="1:7">
      <c r="A67" s="9" t="s">
        <v>31</v>
      </c>
      <c r="B67" s="6" t="s">
        <v>112</v>
      </c>
      <c r="C67" s="6"/>
      <c r="D67" s="6"/>
      <c r="E67" s="117"/>
    </row>
    <row r="69" spans="1:7" s="46" customFormat="1">
      <c r="A69" s="45" t="s">
        <v>155</v>
      </c>
    </row>
    <row r="70" spans="1:7">
      <c r="A70" s="56" t="s">
        <v>16</v>
      </c>
      <c r="B70" s="56" t="s">
        <v>33</v>
      </c>
      <c r="C70" s="56" t="s">
        <v>34</v>
      </c>
      <c r="D70" s="56" t="s">
        <v>35</v>
      </c>
      <c r="E70" s="56" t="s">
        <v>36</v>
      </c>
      <c r="F70" s="56" t="s">
        <v>37</v>
      </c>
      <c r="G70" s="54" t="s">
        <v>58</v>
      </c>
    </row>
    <row r="71" spans="1:7">
      <c r="A71" s="23">
        <v>1</v>
      </c>
      <c r="B71" s="120" t="s">
        <v>139</v>
      </c>
      <c r="C71" s="23" t="s">
        <v>140</v>
      </c>
      <c r="D71" s="28">
        <v>6.0100000000000001E-2</v>
      </c>
      <c r="E71" s="108" t="s">
        <v>153</v>
      </c>
      <c r="F71" s="26">
        <v>78163139</v>
      </c>
      <c r="G71" s="107" t="s">
        <v>146</v>
      </c>
    </row>
    <row r="72" spans="1:7">
      <c r="A72" s="23">
        <f>1+A71</f>
        <v>2</v>
      </c>
      <c r="B72" s="121"/>
      <c r="C72" s="27" t="s">
        <v>141</v>
      </c>
      <c r="D72" s="28">
        <v>0.1154</v>
      </c>
      <c r="E72" s="109"/>
      <c r="F72" s="26">
        <v>78163139</v>
      </c>
      <c r="G72" s="107"/>
    </row>
    <row r="73" spans="1:7">
      <c r="A73" s="23">
        <f t="shared" ref="A73:A76" si="1">1+A72</f>
        <v>3</v>
      </c>
      <c r="B73" s="121"/>
      <c r="C73" s="27" t="s">
        <v>142</v>
      </c>
      <c r="D73" s="28">
        <v>0.18990000000000001</v>
      </c>
      <c r="E73" s="109"/>
      <c r="F73" s="26">
        <v>418119830</v>
      </c>
      <c r="G73" s="107"/>
    </row>
    <row r="74" spans="1:7">
      <c r="A74" s="23">
        <f t="shared" si="1"/>
        <v>4</v>
      </c>
      <c r="B74" s="121"/>
      <c r="C74" s="27" t="s">
        <v>143</v>
      </c>
      <c r="D74" s="28">
        <v>0.22120000000000001</v>
      </c>
      <c r="E74" s="109"/>
      <c r="F74" s="26">
        <v>523409830</v>
      </c>
      <c r="G74" s="107"/>
    </row>
    <row r="75" spans="1:7">
      <c r="A75" s="23">
        <f t="shared" si="1"/>
        <v>5</v>
      </c>
      <c r="B75" s="121"/>
      <c r="C75" s="27" t="s">
        <v>144</v>
      </c>
      <c r="D75" s="28">
        <v>0.27879999999999999</v>
      </c>
      <c r="E75" s="109"/>
      <c r="F75" s="26">
        <v>680423830</v>
      </c>
      <c r="G75" s="107"/>
    </row>
    <row r="76" spans="1:7">
      <c r="A76" s="23">
        <f t="shared" si="1"/>
        <v>6</v>
      </c>
      <c r="B76" s="122"/>
      <c r="C76" s="27" t="s">
        <v>145</v>
      </c>
      <c r="D76" s="28">
        <v>0.37259999999999999</v>
      </c>
      <c r="E76" s="110"/>
      <c r="F76" s="26">
        <v>785589780</v>
      </c>
      <c r="G76" s="107"/>
    </row>
    <row r="77" spans="1:7">
      <c r="A77" s="29"/>
      <c r="B77" s="30"/>
      <c r="C77" s="31"/>
      <c r="D77" s="32"/>
      <c r="E77" s="30"/>
      <c r="F77" s="33"/>
    </row>
    <row r="78" spans="1:7">
      <c r="A78" s="29"/>
      <c r="B78" s="30"/>
      <c r="C78" s="31"/>
      <c r="D78" s="32"/>
      <c r="E78" s="30"/>
      <c r="F78" s="33"/>
    </row>
    <row r="79" spans="1:7">
      <c r="A79" s="29"/>
      <c r="B79" s="30"/>
      <c r="C79" s="31"/>
      <c r="D79" s="32"/>
      <c r="E79" s="30"/>
      <c r="F79" s="33"/>
    </row>
    <row r="80" spans="1:7">
      <c r="A80" s="29"/>
      <c r="B80" s="30"/>
      <c r="C80" s="31"/>
      <c r="D80" s="32"/>
      <c r="E80" s="30"/>
      <c r="F80" s="33"/>
    </row>
    <row r="81" spans="1:6">
      <c r="A81" s="29"/>
      <c r="B81" s="30"/>
      <c r="C81" s="31"/>
      <c r="D81" s="32"/>
      <c r="E81" s="30"/>
      <c r="F81" s="33"/>
    </row>
    <row r="82" spans="1:6">
      <c r="A82" s="29"/>
      <c r="B82" s="30"/>
      <c r="C82" s="31"/>
      <c r="D82" s="32"/>
      <c r="E82" s="30"/>
      <c r="F82" s="33"/>
    </row>
    <row r="83" spans="1:6">
      <c r="A83" s="29"/>
      <c r="B83" s="30"/>
      <c r="C83" s="31"/>
      <c r="D83" s="32"/>
      <c r="E83" s="30"/>
      <c r="F83" s="33"/>
    </row>
    <row r="84" spans="1:6">
      <c r="A84" s="29"/>
      <c r="B84" s="30"/>
      <c r="C84" s="31"/>
      <c r="D84" s="32"/>
      <c r="E84" s="30"/>
      <c r="F84" s="33"/>
    </row>
    <row r="85" spans="1:6">
      <c r="A85" s="29"/>
      <c r="B85" s="30"/>
      <c r="C85" s="31"/>
      <c r="D85" s="32"/>
      <c r="E85" s="30"/>
      <c r="F85" s="33"/>
    </row>
    <row r="86" spans="1:6">
      <c r="A86" s="29"/>
      <c r="B86" s="30"/>
      <c r="C86" s="31"/>
      <c r="D86" s="32"/>
      <c r="E86" s="30"/>
      <c r="F86" s="33"/>
    </row>
    <row r="88" spans="1:6" s="46" customFormat="1">
      <c r="A88" s="45" t="s">
        <v>198</v>
      </c>
    </row>
    <row r="89" spans="1:6">
      <c r="A89" s="56" t="s">
        <v>32</v>
      </c>
      <c r="B89" s="56" t="s">
        <v>33</v>
      </c>
      <c r="C89" s="56" t="s">
        <v>39</v>
      </c>
      <c r="D89" s="56" t="s">
        <v>40</v>
      </c>
      <c r="E89" s="56" t="s">
        <v>41</v>
      </c>
      <c r="F89" s="56" t="s">
        <v>42</v>
      </c>
    </row>
    <row r="90" spans="1:6">
      <c r="A90" s="127" t="s">
        <v>197</v>
      </c>
      <c r="B90" s="128"/>
      <c r="C90" s="128"/>
      <c r="D90" s="128"/>
      <c r="E90" s="128"/>
      <c r="F90" s="129"/>
    </row>
    <row r="92" spans="1:6" s="46" customFormat="1">
      <c r="A92" s="45" t="s">
        <v>156</v>
      </c>
    </row>
    <row r="93" spans="1:6">
      <c r="A93" s="56" t="s">
        <v>32</v>
      </c>
      <c r="B93" s="56" t="s">
        <v>33</v>
      </c>
      <c r="C93" s="56" t="s">
        <v>34</v>
      </c>
      <c r="D93" s="56" t="s">
        <v>35</v>
      </c>
      <c r="E93" s="56" t="s">
        <v>36</v>
      </c>
      <c r="F93" s="56" t="s">
        <v>38</v>
      </c>
    </row>
    <row r="94" spans="1:6" ht="44.25" customHeight="1">
      <c r="A94" s="25">
        <v>1</v>
      </c>
      <c r="B94" s="6" t="s">
        <v>147</v>
      </c>
      <c r="C94" s="157" t="s">
        <v>219</v>
      </c>
      <c r="D94" s="25" t="s">
        <v>150</v>
      </c>
      <c r="E94" s="108" t="s">
        <v>153</v>
      </c>
      <c r="F94" s="34">
        <f>145/192</f>
        <v>0.75520833333333337</v>
      </c>
    </row>
    <row r="95" spans="1:6" ht="51.75" customHeight="1">
      <c r="A95" s="25">
        <f>1+A94</f>
        <v>2</v>
      </c>
      <c r="B95" s="6" t="s">
        <v>148</v>
      </c>
      <c r="C95" s="123"/>
      <c r="D95" s="105" t="s">
        <v>151</v>
      </c>
      <c r="E95" s="109"/>
      <c r="F95" s="34">
        <f>9/3</f>
        <v>3</v>
      </c>
    </row>
    <row r="96" spans="1:6" ht="54.75" customHeight="1">
      <c r="A96" s="25">
        <f>1+A95</f>
        <v>3</v>
      </c>
      <c r="B96" s="6" t="s">
        <v>149</v>
      </c>
      <c r="C96" s="106" t="s">
        <v>220</v>
      </c>
      <c r="D96" s="25" t="s">
        <v>152</v>
      </c>
      <c r="E96" s="110"/>
      <c r="F96" s="34">
        <f>1/1</f>
        <v>1</v>
      </c>
    </row>
    <row r="97" spans="1:6">
      <c r="A97" s="30"/>
      <c r="B97" s="30"/>
      <c r="C97" s="36"/>
      <c r="D97" s="30"/>
      <c r="E97" s="36"/>
      <c r="F97" s="37"/>
    </row>
    <row r="98" spans="1:6">
      <c r="A98" s="30"/>
      <c r="B98" s="30"/>
      <c r="C98" s="36"/>
      <c r="D98" s="30"/>
      <c r="E98" s="36"/>
      <c r="F98" s="37"/>
    </row>
    <row r="99" spans="1:6">
      <c r="A99" s="30"/>
      <c r="B99" s="30"/>
      <c r="C99" s="36"/>
      <c r="D99" s="30"/>
      <c r="E99" s="36"/>
      <c r="F99" s="37"/>
    </row>
    <row r="100" spans="1:6">
      <c r="A100" s="30"/>
      <c r="B100" s="30"/>
      <c r="C100" s="36"/>
      <c r="D100" s="30"/>
      <c r="E100" s="36"/>
      <c r="F100" s="37"/>
    </row>
    <row r="101" spans="1:6">
      <c r="A101" s="30"/>
      <c r="B101" s="30"/>
      <c r="C101" s="36"/>
      <c r="D101" s="30"/>
      <c r="E101" s="36"/>
      <c r="F101" s="37"/>
    </row>
    <row r="102" spans="1:6">
      <c r="A102" s="30"/>
      <c r="B102" s="30"/>
      <c r="C102" s="36"/>
      <c r="D102" s="30"/>
      <c r="E102" s="36"/>
      <c r="F102" s="37"/>
    </row>
    <row r="103" spans="1:6">
      <c r="A103" s="30"/>
      <c r="B103" s="30"/>
      <c r="C103" s="36"/>
      <c r="D103" s="30"/>
      <c r="E103" s="36"/>
      <c r="F103" s="37"/>
    </row>
    <row r="104" spans="1:6">
      <c r="A104" s="30"/>
      <c r="B104" s="30"/>
      <c r="C104" s="36"/>
      <c r="D104" s="30"/>
      <c r="E104" s="36"/>
      <c r="F104" s="37"/>
    </row>
    <row r="105" spans="1:6">
      <c r="A105" s="30"/>
      <c r="B105" s="30"/>
      <c r="C105" s="36"/>
      <c r="D105" s="30"/>
      <c r="E105" s="36"/>
      <c r="F105" s="37"/>
    </row>
    <row r="106" spans="1:6">
      <c r="A106" s="30"/>
      <c r="B106" s="30"/>
      <c r="C106" s="36"/>
      <c r="D106" s="30"/>
      <c r="E106" s="36"/>
      <c r="F106" s="37"/>
    </row>
    <row r="107" spans="1:6">
      <c r="A107" s="30"/>
      <c r="B107" s="30"/>
      <c r="C107" s="36"/>
      <c r="D107" s="30"/>
      <c r="E107" s="36"/>
      <c r="F107" s="37"/>
    </row>
    <row r="108" spans="1:6">
      <c r="A108" s="30"/>
      <c r="B108" s="30"/>
      <c r="C108" s="36"/>
      <c r="D108" s="30"/>
      <c r="E108" s="36"/>
      <c r="F108" s="37"/>
    </row>
    <row r="109" spans="1:6">
      <c r="A109" s="30"/>
      <c r="B109" s="30"/>
      <c r="C109" s="36"/>
      <c r="D109" s="30"/>
      <c r="E109" s="36"/>
      <c r="F109" s="37"/>
    </row>
    <row r="110" spans="1:6" s="46" customFormat="1">
      <c r="A110" s="45" t="s">
        <v>43</v>
      </c>
    </row>
    <row r="111" spans="1:6" ht="30">
      <c r="A111" s="54" t="s">
        <v>44</v>
      </c>
      <c r="B111" s="54" t="s">
        <v>45</v>
      </c>
      <c r="C111" s="54" t="s">
        <v>46</v>
      </c>
      <c r="D111" s="54" t="s">
        <v>47</v>
      </c>
      <c r="E111" s="59" t="s">
        <v>48</v>
      </c>
      <c r="F111" s="54" t="s">
        <v>49</v>
      </c>
    </row>
    <row r="112" spans="1:6">
      <c r="A112" s="130" t="s">
        <v>132</v>
      </c>
      <c r="B112" s="131"/>
      <c r="C112" s="131"/>
      <c r="D112" s="131"/>
      <c r="E112" s="131"/>
      <c r="F112" s="132"/>
    </row>
    <row r="114" spans="1:6" s="46" customFormat="1" ht="15.75" thickBot="1">
      <c r="A114" s="45" t="s">
        <v>192</v>
      </c>
    </row>
    <row r="115" spans="1:6" s="11" customFormat="1" ht="15.75" thickBot="1">
      <c r="A115" s="60" t="s">
        <v>50</v>
      </c>
      <c r="B115" s="61" t="s">
        <v>51</v>
      </c>
      <c r="C115" s="61" t="s">
        <v>33</v>
      </c>
      <c r="D115" s="61" t="s">
        <v>52</v>
      </c>
      <c r="E115" s="61" t="s">
        <v>53</v>
      </c>
      <c r="F115" s="62" t="s">
        <v>54</v>
      </c>
    </row>
    <row r="116" spans="1:6" ht="15.75" thickBot="1">
      <c r="A116" s="165" t="s">
        <v>186</v>
      </c>
      <c r="B116" s="166"/>
      <c r="C116" s="166"/>
      <c r="D116" s="166"/>
      <c r="E116" s="166"/>
      <c r="F116" s="167"/>
    </row>
    <row r="117" spans="1:6">
      <c r="A117" s="123">
        <v>100</v>
      </c>
      <c r="B117" s="64">
        <v>111</v>
      </c>
      <c r="C117" s="65" t="s">
        <v>157</v>
      </c>
      <c r="D117" s="66">
        <v>11152800000</v>
      </c>
      <c r="E117" s="67">
        <v>4676768386</v>
      </c>
      <c r="F117" s="68">
        <f>+D117-E117</f>
        <v>6476031614</v>
      </c>
    </row>
    <row r="118" spans="1:6">
      <c r="A118" s="123"/>
      <c r="B118" s="69">
        <v>111</v>
      </c>
      <c r="C118" s="70" t="s">
        <v>157</v>
      </c>
      <c r="D118" s="71">
        <v>1788000000</v>
      </c>
      <c r="E118" s="72">
        <v>894000000</v>
      </c>
      <c r="F118" s="73">
        <f t="shared" ref="F118:F152" si="2">+D118-E118</f>
        <v>894000000</v>
      </c>
    </row>
    <row r="119" spans="1:6">
      <c r="A119" s="123"/>
      <c r="B119" s="69">
        <v>112</v>
      </c>
      <c r="C119" s="70" t="s">
        <v>158</v>
      </c>
      <c r="D119" s="71">
        <v>240000000</v>
      </c>
      <c r="E119" s="72">
        <v>120000000</v>
      </c>
      <c r="F119" s="73">
        <f t="shared" si="2"/>
        <v>120000000</v>
      </c>
    </row>
    <row r="120" spans="1:6">
      <c r="A120" s="123"/>
      <c r="B120" s="69">
        <v>113</v>
      </c>
      <c r="C120" s="70" t="s">
        <v>159</v>
      </c>
      <c r="D120" s="71">
        <v>188272800</v>
      </c>
      <c r="E120" s="72">
        <v>94136400</v>
      </c>
      <c r="F120" s="73">
        <f t="shared" si="2"/>
        <v>94136400</v>
      </c>
    </row>
    <row r="121" spans="1:6">
      <c r="A121" s="123"/>
      <c r="B121" s="69">
        <v>114</v>
      </c>
      <c r="C121" s="70" t="s">
        <v>160</v>
      </c>
      <c r="D121" s="71">
        <v>929400000</v>
      </c>
      <c r="E121" s="72">
        <v>0</v>
      </c>
      <c r="F121" s="73">
        <f t="shared" si="2"/>
        <v>929400000</v>
      </c>
    </row>
    <row r="122" spans="1:6">
      <c r="A122" s="123"/>
      <c r="B122" s="69">
        <v>114</v>
      </c>
      <c r="C122" s="70" t="s">
        <v>160</v>
      </c>
      <c r="D122" s="71">
        <v>184689400</v>
      </c>
      <c r="E122" s="72">
        <v>0</v>
      </c>
      <c r="F122" s="73">
        <f t="shared" si="2"/>
        <v>184689400</v>
      </c>
    </row>
    <row r="123" spans="1:6">
      <c r="A123" s="123"/>
      <c r="B123" s="69">
        <v>123</v>
      </c>
      <c r="C123" s="70" t="s">
        <v>161</v>
      </c>
      <c r="D123" s="74">
        <v>174845000</v>
      </c>
      <c r="E123" s="72">
        <v>0</v>
      </c>
      <c r="F123" s="73">
        <f t="shared" si="2"/>
        <v>174845000</v>
      </c>
    </row>
    <row r="124" spans="1:6">
      <c r="A124" s="123"/>
      <c r="B124" s="69">
        <v>131</v>
      </c>
      <c r="C124" s="70" t="s">
        <v>162</v>
      </c>
      <c r="D124" s="71">
        <v>94098900</v>
      </c>
      <c r="E124" s="72">
        <v>0</v>
      </c>
      <c r="F124" s="73">
        <f t="shared" si="2"/>
        <v>94098900</v>
      </c>
    </row>
    <row r="125" spans="1:6">
      <c r="A125" s="123"/>
      <c r="B125" s="69">
        <v>133</v>
      </c>
      <c r="C125" s="70" t="s">
        <v>163</v>
      </c>
      <c r="D125" s="71">
        <f>715020000+59585000</f>
        <v>774605000</v>
      </c>
      <c r="E125" s="72">
        <v>232273334</v>
      </c>
      <c r="F125" s="73">
        <f t="shared" si="2"/>
        <v>542331666</v>
      </c>
    </row>
    <row r="126" spans="1:6">
      <c r="A126" s="123"/>
      <c r="B126" s="69">
        <v>144</v>
      </c>
      <c r="C126" s="70" t="s">
        <v>164</v>
      </c>
      <c r="D126" s="71">
        <f>1078995708+222000000+108416309+11100000</f>
        <v>1420512017</v>
      </c>
      <c r="E126" s="72">
        <v>300313196</v>
      </c>
      <c r="F126" s="73">
        <f t="shared" si="2"/>
        <v>1120198821</v>
      </c>
    </row>
    <row r="127" spans="1:6" ht="15.75" thickBot="1">
      <c r="A127" s="123"/>
      <c r="B127" s="75">
        <v>199</v>
      </c>
      <c r="C127" s="76" t="s">
        <v>165</v>
      </c>
      <c r="D127" s="77">
        <f>219600000+71040000+24220000</f>
        <v>314860000</v>
      </c>
      <c r="E127" s="78">
        <v>0</v>
      </c>
      <c r="F127" s="79">
        <f t="shared" si="2"/>
        <v>314860000</v>
      </c>
    </row>
    <row r="128" spans="1:6">
      <c r="A128" s="124">
        <v>200</v>
      </c>
      <c r="B128" s="80">
        <v>210</v>
      </c>
      <c r="C128" s="81" t="s">
        <v>166</v>
      </c>
      <c r="D128" s="82">
        <v>455720000</v>
      </c>
      <c r="E128" s="83">
        <v>136303164</v>
      </c>
      <c r="F128" s="84">
        <f t="shared" si="2"/>
        <v>319416836</v>
      </c>
    </row>
    <row r="129" spans="1:6">
      <c r="A129" s="125"/>
      <c r="B129" s="69">
        <v>220</v>
      </c>
      <c r="C129" s="70" t="s">
        <v>167</v>
      </c>
      <c r="D129" s="71">
        <v>62000000</v>
      </c>
      <c r="E129" s="72">
        <v>0</v>
      </c>
      <c r="F129" s="73">
        <f t="shared" si="2"/>
        <v>62000000</v>
      </c>
    </row>
    <row r="130" spans="1:6">
      <c r="A130" s="125"/>
      <c r="B130" s="69">
        <v>230</v>
      </c>
      <c r="C130" s="70" t="s">
        <v>168</v>
      </c>
      <c r="D130" s="71">
        <v>215787763</v>
      </c>
      <c r="E130" s="72">
        <v>18048760</v>
      </c>
      <c r="F130" s="73">
        <f t="shared" si="2"/>
        <v>197739003</v>
      </c>
    </row>
    <row r="131" spans="1:6">
      <c r="A131" s="125"/>
      <c r="B131" s="69">
        <v>240</v>
      </c>
      <c r="C131" s="70" t="s">
        <v>169</v>
      </c>
      <c r="D131" s="71">
        <v>1039200000</v>
      </c>
      <c r="E131" s="72">
        <v>162798160</v>
      </c>
      <c r="F131" s="73">
        <f t="shared" si="2"/>
        <v>876401840</v>
      </c>
    </row>
    <row r="132" spans="1:6">
      <c r="A132" s="125"/>
      <c r="B132" s="69">
        <v>250</v>
      </c>
      <c r="C132" s="70" t="s">
        <v>170</v>
      </c>
      <c r="D132" s="71">
        <v>270800000</v>
      </c>
      <c r="E132" s="72">
        <v>80100000</v>
      </c>
      <c r="F132" s="73">
        <f t="shared" si="2"/>
        <v>190700000</v>
      </c>
    </row>
    <row r="133" spans="1:6">
      <c r="A133" s="125"/>
      <c r="B133" s="69">
        <v>260</v>
      </c>
      <c r="C133" s="70" t="s">
        <v>171</v>
      </c>
      <c r="D133" s="71">
        <v>152129000</v>
      </c>
      <c r="E133" s="72">
        <v>0</v>
      </c>
      <c r="F133" s="73">
        <f t="shared" si="2"/>
        <v>152129000</v>
      </c>
    </row>
    <row r="134" spans="1:6">
      <c r="A134" s="125"/>
      <c r="B134" s="69">
        <v>260</v>
      </c>
      <c r="C134" s="70" t="s">
        <v>171</v>
      </c>
      <c r="D134" s="71">
        <v>434571000</v>
      </c>
      <c r="E134" s="72">
        <v>66000</v>
      </c>
      <c r="F134" s="73">
        <f t="shared" si="2"/>
        <v>434505000</v>
      </c>
    </row>
    <row r="135" spans="1:6">
      <c r="A135" s="125"/>
      <c r="B135" s="69">
        <v>271</v>
      </c>
      <c r="C135" s="70" t="s">
        <v>172</v>
      </c>
      <c r="D135" s="85">
        <v>1142400000</v>
      </c>
      <c r="E135" s="72">
        <v>0</v>
      </c>
      <c r="F135" s="73">
        <f t="shared" si="2"/>
        <v>1142400000</v>
      </c>
    </row>
    <row r="136" spans="1:6">
      <c r="A136" s="125"/>
      <c r="B136" s="69">
        <v>271</v>
      </c>
      <c r="C136" s="70" t="s">
        <v>172</v>
      </c>
      <c r="D136" s="85">
        <v>1713600000</v>
      </c>
      <c r="E136" s="72">
        <v>862180000</v>
      </c>
      <c r="F136" s="73">
        <f t="shared" si="2"/>
        <v>851420000</v>
      </c>
    </row>
    <row r="137" spans="1:6">
      <c r="A137" s="125"/>
      <c r="B137" s="69">
        <v>282</v>
      </c>
      <c r="C137" s="70" t="s">
        <v>173</v>
      </c>
      <c r="D137" s="71">
        <v>753896772</v>
      </c>
      <c r="E137" s="72">
        <v>250000000</v>
      </c>
      <c r="F137" s="73">
        <f t="shared" si="2"/>
        <v>503896772</v>
      </c>
    </row>
    <row r="138" spans="1:6" ht="15.75" thickBot="1">
      <c r="A138" s="126"/>
      <c r="B138" s="86">
        <v>290</v>
      </c>
      <c r="C138" s="87" t="s">
        <v>174</v>
      </c>
      <c r="D138" s="88">
        <v>454600000</v>
      </c>
      <c r="E138" s="89">
        <v>0</v>
      </c>
      <c r="F138" s="90">
        <f t="shared" si="2"/>
        <v>454600000</v>
      </c>
    </row>
    <row r="139" spans="1:6">
      <c r="A139" s="124">
        <v>300</v>
      </c>
      <c r="B139" s="80">
        <v>330</v>
      </c>
      <c r="C139" s="81" t="s">
        <v>175</v>
      </c>
      <c r="D139" s="82">
        <v>100000000</v>
      </c>
      <c r="E139" s="83">
        <v>0</v>
      </c>
      <c r="F139" s="84">
        <f t="shared" si="2"/>
        <v>100000000</v>
      </c>
    </row>
    <row r="140" spans="1:6">
      <c r="A140" s="125"/>
      <c r="B140" s="69">
        <v>340</v>
      </c>
      <c r="C140" s="70" t="s">
        <v>176</v>
      </c>
      <c r="D140" s="71">
        <f>80845930+76596338</f>
        <v>157442268</v>
      </c>
      <c r="E140" s="72">
        <v>0</v>
      </c>
      <c r="F140" s="73">
        <f t="shared" si="2"/>
        <v>157442268</v>
      </c>
    </row>
    <row r="141" spans="1:6">
      <c r="A141" s="125"/>
      <c r="B141" s="69">
        <v>350</v>
      </c>
      <c r="C141" s="70" t="s">
        <v>177</v>
      </c>
      <c r="D141" s="71">
        <v>50000000</v>
      </c>
      <c r="E141" s="72">
        <v>0</v>
      </c>
      <c r="F141" s="73">
        <f t="shared" si="2"/>
        <v>50000000</v>
      </c>
    </row>
    <row r="142" spans="1:6">
      <c r="A142" s="125"/>
      <c r="B142" s="69">
        <v>360</v>
      </c>
      <c r="C142" s="70" t="s">
        <v>178</v>
      </c>
      <c r="D142" s="71">
        <v>122647477</v>
      </c>
      <c r="E142" s="72">
        <v>55794949</v>
      </c>
      <c r="F142" s="73">
        <f t="shared" si="2"/>
        <v>66852528</v>
      </c>
    </row>
    <row r="143" spans="1:6" ht="15.75" thickBot="1">
      <c r="A143" s="126"/>
      <c r="B143" s="86">
        <v>390</v>
      </c>
      <c r="C143" s="87" t="s">
        <v>179</v>
      </c>
      <c r="D143" s="88">
        <v>20000000</v>
      </c>
      <c r="E143" s="89">
        <v>0</v>
      </c>
      <c r="F143" s="90">
        <f t="shared" si="2"/>
        <v>20000000</v>
      </c>
    </row>
    <row r="144" spans="1:6">
      <c r="A144" s="123">
        <v>500</v>
      </c>
      <c r="B144" s="64">
        <v>520</v>
      </c>
      <c r="C144" s="65" t="s">
        <v>180</v>
      </c>
      <c r="D144" s="66">
        <f>345106995+200000000</f>
        <v>545106995</v>
      </c>
      <c r="E144" s="67">
        <v>0</v>
      </c>
      <c r="F144" s="68">
        <f t="shared" si="2"/>
        <v>545106995</v>
      </c>
    </row>
    <row r="145" spans="1:6">
      <c r="A145" s="123"/>
      <c r="B145" s="69">
        <v>530</v>
      </c>
      <c r="C145" s="70" t="s">
        <v>181</v>
      </c>
      <c r="D145" s="71">
        <v>229500000</v>
      </c>
      <c r="E145" s="72">
        <v>0</v>
      </c>
      <c r="F145" s="73">
        <f t="shared" si="2"/>
        <v>229500000</v>
      </c>
    </row>
    <row r="146" spans="1:6">
      <c r="A146" s="123"/>
      <c r="B146" s="69">
        <v>530</v>
      </c>
      <c r="C146" s="70" t="s">
        <v>181</v>
      </c>
      <c r="D146" s="71">
        <v>227261330</v>
      </c>
      <c r="E146" s="72">
        <v>0</v>
      </c>
      <c r="F146" s="73">
        <f t="shared" si="2"/>
        <v>227261330</v>
      </c>
    </row>
    <row r="147" spans="1:6">
      <c r="A147" s="123"/>
      <c r="B147" s="69">
        <v>540</v>
      </c>
      <c r="C147" s="70" t="s">
        <v>182</v>
      </c>
      <c r="D147" s="71">
        <v>100000000</v>
      </c>
      <c r="E147" s="72">
        <v>0</v>
      </c>
      <c r="F147" s="73">
        <f t="shared" si="2"/>
        <v>100000000</v>
      </c>
    </row>
    <row r="148" spans="1:6">
      <c r="A148" s="123"/>
      <c r="B148" s="69">
        <v>540</v>
      </c>
      <c r="C148" s="70" t="s">
        <v>182</v>
      </c>
      <c r="D148" s="71">
        <v>100000000</v>
      </c>
      <c r="E148" s="72">
        <v>0</v>
      </c>
      <c r="F148" s="73">
        <f t="shared" si="2"/>
        <v>100000000</v>
      </c>
    </row>
    <row r="149" spans="1:6" ht="15.75" thickBot="1">
      <c r="A149" s="123"/>
      <c r="B149" s="75">
        <v>570</v>
      </c>
      <c r="C149" s="76" t="s">
        <v>183</v>
      </c>
      <c r="D149" s="77">
        <v>80000000</v>
      </c>
      <c r="E149" s="78">
        <v>0</v>
      </c>
      <c r="F149" s="79">
        <f t="shared" si="2"/>
        <v>80000000</v>
      </c>
    </row>
    <row r="150" spans="1:6" ht="15.75" thickBot="1">
      <c r="A150" s="63">
        <v>800</v>
      </c>
      <c r="B150" s="91">
        <v>845</v>
      </c>
      <c r="C150" s="92" t="s">
        <v>184</v>
      </c>
      <c r="D150" s="93">
        <f>300000000+150000000</f>
        <v>450000000</v>
      </c>
      <c r="E150" s="94">
        <v>0</v>
      </c>
      <c r="F150" s="95">
        <f t="shared" si="2"/>
        <v>450000000</v>
      </c>
    </row>
    <row r="151" spans="1:6">
      <c r="A151" s="124">
        <v>900</v>
      </c>
      <c r="B151" s="80">
        <v>910</v>
      </c>
      <c r="C151" s="81" t="s">
        <v>185</v>
      </c>
      <c r="D151" s="82">
        <v>200000000</v>
      </c>
      <c r="E151" s="83">
        <v>0</v>
      </c>
      <c r="F151" s="84">
        <f t="shared" si="2"/>
        <v>200000000</v>
      </c>
    </row>
    <row r="152" spans="1:6" ht="15.75" thickBot="1">
      <c r="A152" s="126"/>
      <c r="B152" s="86">
        <v>910</v>
      </c>
      <c r="C152" s="87" t="s">
        <v>185</v>
      </c>
      <c r="D152" s="88">
        <v>100000000</v>
      </c>
      <c r="E152" s="89">
        <v>66828761</v>
      </c>
      <c r="F152" s="90">
        <f t="shared" si="2"/>
        <v>33171239</v>
      </c>
    </row>
    <row r="153" spans="1:6" ht="15.75" thickBot="1">
      <c r="A153" s="133" t="s">
        <v>190</v>
      </c>
      <c r="B153" s="134"/>
      <c r="C153" s="135"/>
      <c r="D153" s="96">
        <f>SUM(D117:D152)</f>
        <v>26438745722</v>
      </c>
      <c r="E153" s="96">
        <f>SUM(E117:E152)</f>
        <v>7949611110</v>
      </c>
      <c r="F153" s="98">
        <f t="shared" ref="F153" si="3">SUM(F117:F152)</f>
        <v>18489134612</v>
      </c>
    </row>
    <row r="154" spans="1:6" s="42" customFormat="1">
      <c r="A154" s="39"/>
      <c r="B154" s="39"/>
      <c r="C154" s="40"/>
      <c r="D154" s="41"/>
      <c r="E154" s="44"/>
      <c r="F154" s="41"/>
    </row>
    <row r="155" spans="1:6" s="42" customFormat="1">
      <c r="A155" s="39"/>
      <c r="B155" s="39"/>
      <c r="C155" s="40"/>
      <c r="D155" s="41"/>
      <c r="E155" s="43"/>
      <c r="F155" s="41"/>
    </row>
    <row r="156" spans="1:6" s="42" customFormat="1">
      <c r="A156" s="39"/>
      <c r="B156" s="39"/>
      <c r="C156" s="40"/>
      <c r="D156" s="41"/>
      <c r="E156" s="43"/>
      <c r="F156" s="41"/>
    </row>
    <row r="157" spans="1:6" s="42" customFormat="1">
      <c r="A157" s="39"/>
      <c r="B157" s="39"/>
      <c r="C157" s="40"/>
      <c r="D157" s="41"/>
      <c r="E157" s="43"/>
      <c r="F157" s="41"/>
    </row>
    <row r="158" spans="1:6" s="42" customFormat="1">
      <c r="A158" s="39"/>
      <c r="B158" s="39"/>
      <c r="C158" s="40"/>
      <c r="D158" s="41"/>
      <c r="E158" s="43"/>
      <c r="F158" s="41"/>
    </row>
    <row r="159" spans="1:6" s="42" customFormat="1">
      <c r="A159" s="39"/>
      <c r="B159" s="39"/>
      <c r="C159" s="40"/>
      <c r="D159" s="41"/>
      <c r="E159" s="43"/>
      <c r="F159" s="41"/>
    </row>
    <row r="160" spans="1:6" s="42" customFormat="1">
      <c r="A160" s="39"/>
      <c r="B160" s="39"/>
      <c r="C160" s="40"/>
      <c r="D160" s="41"/>
      <c r="E160" s="43"/>
      <c r="F160" s="41"/>
    </row>
    <row r="161" spans="1:6" s="42" customFormat="1">
      <c r="A161" s="39"/>
      <c r="B161" s="39"/>
      <c r="C161" s="40"/>
      <c r="D161" s="41"/>
      <c r="E161" s="43"/>
      <c r="F161" s="41"/>
    </row>
    <row r="162" spans="1:6" s="42" customFormat="1">
      <c r="A162" s="39"/>
      <c r="B162" s="39"/>
      <c r="C162" s="40"/>
      <c r="D162" s="41"/>
      <c r="E162" s="43"/>
      <c r="F162" s="41"/>
    </row>
    <row r="163" spans="1:6" s="42" customFormat="1">
      <c r="A163" s="39"/>
      <c r="B163" s="39"/>
      <c r="C163" s="40"/>
      <c r="D163" s="41"/>
      <c r="E163" s="43"/>
      <c r="F163" s="41"/>
    </row>
    <row r="164" spans="1:6" ht="15.75" thickBot="1">
      <c r="A164" s="38"/>
      <c r="B164" s="39"/>
      <c r="C164" s="40"/>
      <c r="D164" s="41"/>
      <c r="E164" s="43"/>
      <c r="F164" s="41"/>
    </row>
    <row r="165" spans="1:6" s="50" customFormat="1" ht="15.75" thickBot="1">
      <c r="A165" s="136" t="s">
        <v>187</v>
      </c>
      <c r="B165" s="137"/>
      <c r="C165" s="137"/>
      <c r="D165" s="137"/>
      <c r="E165" s="137"/>
      <c r="F165" s="138"/>
    </row>
    <row r="166" spans="1:6" s="50" customFormat="1">
      <c r="A166" s="124">
        <v>100</v>
      </c>
      <c r="B166" s="80">
        <v>123</v>
      </c>
      <c r="C166" s="81" t="s">
        <v>161</v>
      </c>
      <c r="D166" s="99">
        <v>302450147</v>
      </c>
      <c r="E166" s="83">
        <v>0</v>
      </c>
      <c r="F166" s="100">
        <f>+D166-E166</f>
        <v>302450147</v>
      </c>
    </row>
    <row r="167" spans="1:6" s="50" customFormat="1">
      <c r="A167" s="125"/>
      <c r="B167" s="69">
        <v>133</v>
      </c>
      <c r="C167" s="70" t="s">
        <v>163</v>
      </c>
      <c r="D167" s="71">
        <f>940800000+78400000-200000000</f>
        <v>819200000</v>
      </c>
      <c r="E167" s="72">
        <v>172100000</v>
      </c>
      <c r="F167" s="101">
        <f t="shared" ref="F167:F181" si="4">+D167-E167</f>
        <v>647100000</v>
      </c>
    </row>
    <row r="168" spans="1:6" s="50" customFormat="1" ht="15.75" thickBot="1">
      <c r="A168" s="126"/>
      <c r="B168" s="86">
        <v>145</v>
      </c>
      <c r="C168" s="87" t="s">
        <v>188</v>
      </c>
      <c r="D168" s="88">
        <v>1682000000</v>
      </c>
      <c r="E168" s="89">
        <v>388479600</v>
      </c>
      <c r="F168" s="102">
        <f t="shared" si="4"/>
        <v>1293520400</v>
      </c>
    </row>
    <row r="169" spans="1:6" s="50" customFormat="1">
      <c r="A169" s="124">
        <v>200</v>
      </c>
      <c r="B169" s="80">
        <v>220</v>
      </c>
      <c r="C169" s="81" t="s">
        <v>167</v>
      </c>
      <c r="D169" s="103">
        <v>18000000</v>
      </c>
      <c r="E169" s="83">
        <v>0</v>
      </c>
      <c r="F169" s="100">
        <f t="shared" si="4"/>
        <v>18000000</v>
      </c>
    </row>
    <row r="170" spans="1:6" s="50" customFormat="1">
      <c r="A170" s="125"/>
      <c r="B170" s="69">
        <v>230</v>
      </c>
      <c r="C170" s="70" t="s">
        <v>168</v>
      </c>
      <c r="D170" s="71">
        <v>212992715</v>
      </c>
      <c r="E170" s="72">
        <v>31796180</v>
      </c>
      <c r="F170" s="101">
        <f t="shared" si="4"/>
        <v>181196535</v>
      </c>
    </row>
    <row r="171" spans="1:6" s="50" customFormat="1">
      <c r="A171" s="125"/>
      <c r="B171" s="69">
        <v>240</v>
      </c>
      <c r="C171" s="70" t="s">
        <v>169</v>
      </c>
      <c r="D171" s="71">
        <v>574800004</v>
      </c>
      <c r="E171" s="72">
        <v>0</v>
      </c>
      <c r="F171" s="101">
        <f t="shared" si="4"/>
        <v>574800004</v>
      </c>
    </row>
    <row r="172" spans="1:6" s="50" customFormat="1">
      <c r="A172" s="125"/>
      <c r="B172" s="69">
        <v>260</v>
      </c>
      <c r="C172" s="70" t="s">
        <v>171</v>
      </c>
      <c r="D172" s="71">
        <v>170400000</v>
      </c>
      <c r="E172" s="72">
        <v>0</v>
      </c>
      <c r="F172" s="101">
        <f t="shared" si="4"/>
        <v>170400000</v>
      </c>
    </row>
    <row r="173" spans="1:6" s="50" customFormat="1">
      <c r="A173" s="125"/>
      <c r="B173" s="69">
        <v>260</v>
      </c>
      <c r="C173" s="70" t="s">
        <v>171</v>
      </c>
      <c r="D173" s="71">
        <v>488456000</v>
      </c>
      <c r="E173" s="72">
        <v>193214000</v>
      </c>
      <c r="F173" s="101">
        <f t="shared" si="4"/>
        <v>295242000</v>
      </c>
    </row>
    <row r="174" spans="1:6" s="50" customFormat="1">
      <c r="A174" s="125"/>
      <c r="B174" s="69">
        <v>280</v>
      </c>
      <c r="C174" s="70" t="s">
        <v>173</v>
      </c>
      <c r="D174" s="71">
        <v>80000000</v>
      </c>
      <c r="E174" s="72">
        <v>0</v>
      </c>
      <c r="F174" s="101">
        <f t="shared" si="4"/>
        <v>80000000</v>
      </c>
    </row>
    <row r="175" spans="1:6" s="50" customFormat="1" ht="15.75" thickBot="1">
      <c r="A175" s="126"/>
      <c r="B175" s="86">
        <v>290</v>
      </c>
      <c r="C175" s="87" t="s">
        <v>174</v>
      </c>
      <c r="D175" s="88">
        <v>161600000</v>
      </c>
      <c r="E175" s="89">
        <v>0</v>
      </c>
      <c r="F175" s="102">
        <f t="shared" si="4"/>
        <v>161600000</v>
      </c>
    </row>
    <row r="176" spans="1:6" s="50" customFormat="1">
      <c r="A176" s="139">
        <v>300</v>
      </c>
      <c r="B176" s="80">
        <v>330</v>
      </c>
      <c r="C176" s="81" t="s">
        <v>175</v>
      </c>
      <c r="D176" s="103">
        <v>78990000</v>
      </c>
      <c r="E176" s="83">
        <v>0</v>
      </c>
      <c r="F176" s="100">
        <f t="shared" si="4"/>
        <v>78990000</v>
      </c>
    </row>
    <row r="177" spans="1:6" s="50" customFormat="1">
      <c r="A177" s="140"/>
      <c r="B177" s="69">
        <v>340</v>
      </c>
      <c r="C177" s="70" t="s">
        <v>176</v>
      </c>
      <c r="D177" s="71">
        <v>258696338</v>
      </c>
      <c r="E177" s="72">
        <v>0</v>
      </c>
      <c r="F177" s="101">
        <f t="shared" si="4"/>
        <v>258696338</v>
      </c>
    </row>
    <row r="178" spans="1:6" s="50" customFormat="1">
      <c r="A178" s="140"/>
      <c r="B178" s="69">
        <v>360</v>
      </c>
      <c r="C178" s="70" t="s">
        <v>178</v>
      </c>
      <c r="D178" s="71">
        <v>117417952</v>
      </c>
      <c r="E178" s="72">
        <v>0</v>
      </c>
      <c r="F178" s="101">
        <f t="shared" si="4"/>
        <v>117417952</v>
      </c>
    </row>
    <row r="179" spans="1:6" s="50" customFormat="1" ht="15.75" thickBot="1">
      <c r="A179" s="141"/>
      <c r="B179" s="86">
        <v>390</v>
      </c>
      <c r="C179" s="87" t="s">
        <v>179</v>
      </c>
      <c r="D179" s="88">
        <v>104800000</v>
      </c>
      <c r="E179" s="89">
        <v>0</v>
      </c>
      <c r="F179" s="102">
        <f t="shared" si="4"/>
        <v>104800000</v>
      </c>
    </row>
    <row r="180" spans="1:6" s="50" customFormat="1">
      <c r="A180" s="124">
        <v>500</v>
      </c>
      <c r="B180" s="80">
        <v>540</v>
      </c>
      <c r="C180" s="81" t="s">
        <v>182</v>
      </c>
      <c r="D180" s="82">
        <v>100000000</v>
      </c>
      <c r="E180" s="83">
        <v>0</v>
      </c>
      <c r="F180" s="100">
        <f t="shared" si="4"/>
        <v>100000000</v>
      </c>
    </row>
    <row r="181" spans="1:6" s="50" customFormat="1" ht="15.75" thickBot="1">
      <c r="A181" s="126"/>
      <c r="B181" s="86">
        <v>590</v>
      </c>
      <c r="C181" s="87" t="s">
        <v>189</v>
      </c>
      <c r="D181" s="88">
        <v>385316996</v>
      </c>
      <c r="E181" s="89">
        <v>0</v>
      </c>
      <c r="F181" s="102">
        <f t="shared" si="4"/>
        <v>385316996</v>
      </c>
    </row>
    <row r="182" spans="1:6" s="50" customFormat="1" ht="15.75" thickBot="1">
      <c r="A182" s="133" t="s">
        <v>191</v>
      </c>
      <c r="B182" s="134"/>
      <c r="C182" s="135"/>
      <c r="D182" s="96">
        <f>SUM(D166:D181)</f>
        <v>5555120152</v>
      </c>
      <c r="E182" s="97">
        <f>SUM(E166:E181)</f>
        <v>785589780</v>
      </c>
      <c r="F182" s="98">
        <f t="shared" ref="F182" si="5">SUM(F166:F181)</f>
        <v>4769530372</v>
      </c>
    </row>
    <row r="183" spans="1:6" s="42" customFormat="1">
      <c r="A183" s="39"/>
      <c r="B183" s="39"/>
      <c r="C183" s="39"/>
      <c r="D183" s="41"/>
      <c r="E183" s="43"/>
      <c r="F183" s="41"/>
    </row>
    <row r="184" spans="1:6" s="42" customFormat="1">
      <c r="A184" s="39"/>
      <c r="B184" s="39"/>
      <c r="C184" s="39"/>
      <c r="D184" s="41"/>
      <c r="E184" s="43"/>
      <c r="F184" s="44"/>
    </row>
    <row r="185" spans="1:6" s="42" customFormat="1">
      <c r="A185" s="39"/>
      <c r="B185" s="39"/>
      <c r="C185" s="39"/>
      <c r="D185" s="41"/>
      <c r="E185" s="43"/>
      <c r="F185" s="41"/>
    </row>
    <row r="186" spans="1:6" s="42" customFormat="1">
      <c r="A186" s="39"/>
      <c r="B186" s="39"/>
      <c r="C186" s="39"/>
      <c r="D186" s="41"/>
      <c r="E186" s="43"/>
      <c r="F186" s="41"/>
    </row>
    <row r="187" spans="1:6" s="42" customFormat="1">
      <c r="A187" s="39"/>
      <c r="B187" s="39"/>
      <c r="C187" s="39"/>
      <c r="D187" s="41"/>
      <c r="E187" s="43"/>
      <c r="F187" s="41"/>
    </row>
    <row r="188" spans="1:6" s="42" customFormat="1">
      <c r="A188" s="39"/>
      <c r="B188" s="39"/>
      <c r="C188" s="39"/>
      <c r="D188" s="41"/>
      <c r="E188" s="43"/>
      <c r="F188" s="41"/>
    </row>
    <row r="189" spans="1:6" s="42" customFormat="1">
      <c r="A189" s="39"/>
      <c r="B189" s="39"/>
      <c r="C189" s="39"/>
      <c r="D189" s="41"/>
      <c r="E189" s="43"/>
      <c r="F189" s="41"/>
    </row>
    <row r="190" spans="1:6" s="42" customFormat="1">
      <c r="A190" s="39"/>
      <c r="B190" s="39"/>
      <c r="C190" s="39"/>
      <c r="D190" s="41"/>
      <c r="E190" s="43"/>
      <c r="F190" s="41"/>
    </row>
    <row r="191" spans="1:6" s="42" customFormat="1">
      <c r="A191" s="39"/>
      <c r="B191" s="39"/>
      <c r="C191" s="39"/>
      <c r="D191" s="41"/>
      <c r="E191" s="43"/>
      <c r="F191" s="41"/>
    </row>
    <row r="192" spans="1:6" s="42" customFormat="1">
      <c r="A192" s="39"/>
      <c r="B192" s="39"/>
      <c r="C192" s="39"/>
      <c r="D192" s="41"/>
      <c r="E192" s="43"/>
      <c r="F192" s="41"/>
    </row>
    <row r="193" spans="1:6" s="42" customFormat="1">
      <c r="A193" s="39"/>
      <c r="B193" s="39"/>
      <c r="C193" s="39"/>
      <c r="D193" s="41"/>
      <c r="E193" s="43"/>
      <c r="F193" s="41"/>
    </row>
    <row r="194" spans="1:6" s="46" customFormat="1">
      <c r="A194" s="57" t="s">
        <v>204</v>
      </c>
    </row>
    <row r="195" spans="1:6">
      <c r="A195" s="53" t="s">
        <v>2</v>
      </c>
      <c r="B195" s="53" t="s">
        <v>55</v>
      </c>
      <c r="C195" s="53" t="s">
        <v>56</v>
      </c>
      <c r="D195" s="53" t="s">
        <v>57</v>
      </c>
      <c r="E195" s="56" t="s">
        <v>58</v>
      </c>
    </row>
    <row r="196" spans="1:6" ht="60">
      <c r="A196" s="7">
        <v>1</v>
      </c>
      <c r="B196" s="7" t="s">
        <v>128</v>
      </c>
      <c r="C196" s="7" t="s">
        <v>129</v>
      </c>
      <c r="D196" s="7" t="s">
        <v>131</v>
      </c>
      <c r="E196" s="22" t="s">
        <v>130</v>
      </c>
    </row>
    <row r="197" spans="1:6">
      <c r="A197" s="10"/>
      <c r="B197" s="10"/>
      <c r="C197" s="10"/>
      <c r="D197" s="11"/>
    </row>
    <row r="198" spans="1:6" s="46" customFormat="1">
      <c r="A198" s="57" t="s">
        <v>59</v>
      </c>
    </row>
    <row r="199" spans="1:6" s="46" customFormat="1">
      <c r="A199" s="57" t="s">
        <v>60</v>
      </c>
    </row>
    <row r="200" spans="1:6" ht="45">
      <c r="A200" s="53" t="s">
        <v>32</v>
      </c>
      <c r="B200" s="53" t="s">
        <v>61</v>
      </c>
      <c r="C200" s="53" t="s">
        <v>33</v>
      </c>
      <c r="D200" s="53" t="s">
        <v>62</v>
      </c>
      <c r="E200" s="53" t="s">
        <v>63</v>
      </c>
    </row>
    <row r="201" spans="1:6" ht="35.25" customHeight="1">
      <c r="A201" s="7">
        <v>1</v>
      </c>
      <c r="B201" s="7" t="s">
        <v>122</v>
      </c>
      <c r="C201" s="7" t="s">
        <v>123</v>
      </c>
      <c r="D201" s="7" t="s">
        <v>124</v>
      </c>
      <c r="E201" s="22" t="s">
        <v>125</v>
      </c>
    </row>
    <row r="202" spans="1:6" ht="91.5" customHeight="1">
      <c r="A202" s="7">
        <v>2</v>
      </c>
      <c r="B202" s="7" t="s">
        <v>126</v>
      </c>
      <c r="C202" s="7" t="s">
        <v>127</v>
      </c>
      <c r="D202" s="7" t="s">
        <v>124</v>
      </c>
      <c r="E202" s="47"/>
    </row>
    <row r="204" spans="1:6" s="46" customFormat="1">
      <c r="A204" s="57" t="s">
        <v>64</v>
      </c>
    </row>
    <row r="205" spans="1:6" ht="30">
      <c r="A205" s="53" t="s">
        <v>65</v>
      </c>
      <c r="B205" s="53" t="s">
        <v>66</v>
      </c>
      <c r="C205" s="53" t="s">
        <v>67</v>
      </c>
      <c r="D205" s="53" t="s">
        <v>58</v>
      </c>
      <c r="E205" s="56" t="s">
        <v>68</v>
      </c>
    </row>
    <row r="206" spans="1:6">
      <c r="A206" s="158" t="s">
        <v>196</v>
      </c>
      <c r="B206" s="159"/>
      <c r="C206" s="159"/>
      <c r="D206" s="159"/>
      <c r="E206" s="160"/>
    </row>
    <row r="207" spans="1:6">
      <c r="A207" s="11"/>
      <c r="B207" s="11"/>
      <c r="C207" s="11"/>
      <c r="D207" s="11"/>
    </row>
    <row r="208" spans="1:6" s="46" customFormat="1">
      <c r="A208" s="57" t="s">
        <v>69</v>
      </c>
    </row>
    <row r="209" spans="1:5" ht="30">
      <c r="A209" s="53" t="s">
        <v>70</v>
      </c>
      <c r="B209" s="53" t="s">
        <v>71</v>
      </c>
      <c r="C209" s="53" t="s">
        <v>33</v>
      </c>
      <c r="D209" s="53" t="s">
        <v>72</v>
      </c>
      <c r="E209" s="53" t="s">
        <v>58</v>
      </c>
    </row>
    <row r="210" spans="1:5" ht="30">
      <c r="A210" s="20">
        <v>8397</v>
      </c>
      <c r="B210" s="19">
        <v>43903</v>
      </c>
      <c r="C210" s="7" t="s">
        <v>119</v>
      </c>
      <c r="D210" s="7" t="s">
        <v>120</v>
      </c>
      <c r="E210" s="115" t="s">
        <v>118</v>
      </c>
    </row>
    <row r="211" spans="1:5" ht="30">
      <c r="A211" s="20">
        <v>9452</v>
      </c>
      <c r="B211" s="19">
        <v>43991</v>
      </c>
      <c r="C211" s="7" t="s">
        <v>121</v>
      </c>
      <c r="D211" s="7" t="s">
        <v>120</v>
      </c>
      <c r="E211" s="117"/>
    </row>
    <row r="212" spans="1:5">
      <c r="A212" s="8"/>
    </row>
    <row r="213" spans="1:5" s="46" customFormat="1">
      <c r="A213" s="57" t="s">
        <v>73</v>
      </c>
    </row>
    <row r="214" spans="1:5">
      <c r="A214" s="3" t="s">
        <v>74</v>
      </c>
    </row>
    <row r="215" spans="1:5">
      <c r="A215" s="161" t="s">
        <v>75</v>
      </c>
      <c r="B215" s="162"/>
      <c r="C215" s="163"/>
    </row>
    <row r="216" spans="1:5" ht="30">
      <c r="A216" s="53" t="s">
        <v>76</v>
      </c>
      <c r="B216" s="56" t="s">
        <v>33</v>
      </c>
      <c r="C216" s="59" t="s">
        <v>77</v>
      </c>
    </row>
    <row r="217" spans="1:5" ht="127.5" customHeight="1">
      <c r="A217" s="12">
        <v>2</v>
      </c>
      <c r="B217" s="16" t="s">
        <v>116</v>
      </c>
      <c r="C217" s="22" t="s">
        <v>115</v>
      </c>
    </row>
    <row r="218" spans="1:5">
      <c r="A218" s="161" t="s">
        <v>78</v>
      </c>
      <c r="B218" s="162"/>
      <c r="C218" s="163"/>
    </row>
    <row r="219" spans="1:5" ht="30">
      <c r="A219" s="53" t="s">
        <v>76</v>
      </c>
      <c r="B219" s="56" t="s">
        <v>33</v>
      </c>
      <c r="C219" s="59" t="s">
        <v>77</v>
      </c>
    </row>
    <row r="220" spans="1:5" ht="60">
      <c r="A220" s="104">
        <v>1</v>
      </c>
      <c r="B220" s="17" t="s">
        <v>114</v>
      </c>
      <c r="C220" s="18" t="s">
        <v>115</v>
      </c>
    </row>
    <row r="221" spans="1:5">
      <c r="A221" s="164" t="s">
        <v>79</v>
      </c>
      <c r="B221" s="164"/>
      <c r="C221" s="164"/>
    </row>
    <row r="222" spans="1:5" ht="30">
      <c r="A222" s="53" t="s">
        <v>76</v>
      </c>
      <c r="B222" s="56" t="s">
        <v>33</v>
      </c>
      <c r="C222" s="59" t="s">
        <v>77</v>
      </c>
    </row>
    <row r="223" spans="1:5">
      <c r="A223" s="151" t="s">
        <v>196</v>
      </c>
      <c r="B223" s="152"/>
      <c r="C223" s="153"/>
    </row>
    <row r="224" spans="1:5">
      <c r="A224" s="161" t="s">
        <v>80</v>
      </c>
      <c r="B224" s="162"/>
      <c r="C224" s="163"/>
    </row>
    <row r="225" spans="1:6" ht="30">
      <c r="A225" s="53" t="s">
        <v>76</v>
      </c>
      <c r="B225" s="56" t="s">
        <v>33</v>
      </c>
      <c r="C225" s="59" t="s">
        <v>77</v>
      </c>
    </row>
    <row r="226" spans="1:6">
      <c r="A226" s="151" t="s">
        <v>196</v>
      </c>
      <c r="B226" s="152"/>
      <c r="C226" s="153"/>
    </row>
    <row r="227" spans="1:6" ht="15" customHeight="1">
      <c r="A227" s="8"/>
    </row>
    <row r="228" spans="1:6">
      <c r="A228" s="149" t="s">
        <v>213</v>
      </c>
      <c r="B228" s="149"/>
      <c r="C228" s="149"/>
    </row>
    <row r="229" spans="1:6">
      <c r="A229" s="58" t="s">
        <v>2</v>
      </c>
      <c r="B229" s="56" t="s">
        <v>81</v>
      </c>
      <c r="C229" s="59" t="s">
        <v>82</v>
      </c>
    </row>
    <row r="230" spans="1:6">
      <c r="A230" s="151" t="s">
        <v>214</v>
      </c>
      <c r="B230" s="152"/>
      <c r="C230" s="153"/>
    </row>
    <row r="231" spans="1:6">
      <c r="A231" s="8"/>
    </row>
    <row r="232" spans="1:6">
      <c r="A232" s="3" t="s">
        <v>215</v>
      </c>
    </row>
    <row r="233" spans="1:6" ht="102" customHeight="1">
      <c r="A233" s="154" t="s">
        <v>216</v>
      </c>
      <c r="B233" s="155"/>
      <c r="C233" s="155"/>
      <c r="D233" s="155"/>
      <c r="E233" s="155"/>
      <c r="F233" s="156"/>
    </row>
    <row r="235" spans="1:6">
      <c r="A235" s="150" t="s">
        <v>209</v>
      </c>
      <c r="B235" s="150"/>
      <c r="C235" s="150"/>
      <c r="D235" s="150"/>
      <c r="E235" s="150"/>
      <c r="F235" s="150"/>
    </row>
    <row r="236" spans="1:6">
      <c r="A236" s="150" t="s">
        <v>205</v>
      </c>
      <c r="B236" s="150"/>
      <c r="C236" s="150"/>
      <c r="D236" s="150"/>
      <c r="E236" s="150"/>
      <c r="F236" s="150"/>
    </row>
    <row r="237" spans="1:6" s="46" customFormat="1" ht="91.5" customHeight="1">
      <c r="A237" s="147" t="s">
        <v>212</v>
      </c>
      <c r="B237" s="147"/>
      <c r="C237" s="147" t="s">
        <v>217</v>
      </c>
      <c r="D237" s="147"/>
      <c r="E237" s="147" t="s">
        <v>206</v>
      </c>
      <c r="F237" s="147"/>
    </row>
    <row r="238" spans="1:6" s="46" customFormat="1" ht="91.5" customHeight="1">
      <c r="A238" s="147" t="s">
        <v>207</v>
      </c>
      <c r="B238" s="147"/>
      <c r="C238" s="147" t="s">
        <v>218</v>
      </c>
      <c r="D238" s="147"/>
      <c r="E238" s="147" t="s">
        <v>208</v>
      </c>
      <c r="F238" s="147"/>
    </row>
    <row r="240" spans="1:6">
      <c r="A240" s="46" t="s">
        <v>210</v>
      </c>
    </row>
    <row r="241" spans="1:6">
      <c r="A241" s="46" t="s">
        <v>211</v>
      </c>
    </row>
    <row r="242" spans="1:6" s="46" customFormat="1" ht="120" customHeight="1">
      <c r="A242" s="147" t="s">
        <v>221</v>
      </c>
      <c r="B242" s="147"/>
      <c r="C242" s="148"/>
      <c r="D242" s="147"/>
      <c r="E242" s="147"/>
      <c r="F242" s="147"/>
    </row>
  </sheetData>
  <mergeCells count="54">
    <mergeCell ref="A226:C226"/>
    <mergeCell ref="A230:C230"/>
    <mergeCell ref="A233:F233"/>
    <mergeCell ref="C94:C95"/>
    <mergeCell ref="A238:B238"/>
    <mergeCell ref="C238:D238"/>
    <mergeCell ref="E238:F238"/>
    <mergeCell ref="A206:E206"/>
    <mergeCell ref="A215:C215"/>
    <mergeCell ref="A218:C218"/>
    <mergeCell ref="A221:C221"/>
    <mergeCell ref="A224:C224"/>
    <mergeCell ref="A223:C223"/>
    <mergeCell ref="A116:F116"/>
    <mergeCell ref="A242:B242"/>
    <mergeCell ref="C242:D242"/>
    <mergeCell ref="E242:F242"/>
    <mergeCell ref="A228:C228"/>
    <mergeCell ref="A235:F235"/>
    <mergeCell ref="A236:F236"/>
    <mergeCell ref="A237:B237"/>
    <mergeCell ref="C237:D237"/>
    <mergeCell ref="E237:F237"/>
    <mergeCell ref="A139:A143"/>
    <mergeCell ref="A169:A175"/>
    <mergeCell ref="A176:A179"/>
    <mergeCell ref="A32:B32"/>
    <mergeCell ref="D39:D40"/>
    <mergeCell ref="A35:D35"/>
    <mergeCell ref="A36:D36"/>
    <mergeCell ref="A34:D34"/>
    <mergeCell ref="E210:E211"/>
    <mergeCell ref="B38:B39"/>
    <mergeCell ref="A38:A39"/>
    <mergeCell ref="B71:B76"/>
    <mergeCell ref="E71:E76"/>
    <mergeCell ref="A117:A127"/>
    <mergeCell ref="A128:A138"/>
    <mergeCell ref="A166:A168"/>
    <mergeCell ref="A90:F90"/>
    <mergeCell ref="A112:F112"/>
    <mergeCell ref="A180:A181"/>
    <mergeCell ref="A153:C153"/>
    <mergeCell ref="A182:C182"/>
    <mergeCell ref="A165:F165"/>
    <mergeCell ref="A151:A152"/>
    <mergeCell ref="A144:A149"/>
    <mergeCell ref="G71:G76"/>
    <mergeCell ref="E94:E96"/>
    <mergeCell ref="A8:F8"/>
    <mergeCell ref="A15:E15"/>
    <mergeCell ref="A18:E18"/>
    <mergeCell ref="E62:E67"/>
    <mergeCell ref="C52:C55"/>
  </mergeCells>
  <hyperlinks>
    <hyperlink ref="C45" r:id="rId1"/>
    <hyperlink ref="C46" r:id="rId2"/>
    <hyperlink ref="C47" r:id="rId3"/>
    <hyperlink ref="C48" r:id="rId4"/>
    <hyperlink ref="C52" r:id="rId5"/>
    <hyperlink ref="E62" r:id="rId6" location="!/buscar_informacion?ver_todas#resultados" display="https://informacionpublica.paraguay.gov.py/portal/ - !/buscar_informacion?ver_todas#resultados"/>
    <hyperlink ref="C220" r:id="rId7"/>
    <hyperlink ref="C217" r:id="rId8"/>
    <hyperlink ref="E210" r:id="rId9" location="/" display="http://paneldenuncias.senac.gov.py/ - /"/>
    <hyperlink ref="E201" r:id="rId10"/>
    <hyperlink ref="E196" r:id="rId11" display="http://www.incoop.gov.py/v2/wp-content/uploads/2019/06/Convenio DGRV.pdf"/>
    <hyperlink ref="D38" r:id="rId12"/>
    <hyperlink ref="G71" r:id="rId13"/>
    <hyperlink ref="D39" r:id="rId14"/>
  </hyperlinks>
  <pageMargins left="0.25" right="0.25" top="0.75" bottom="0.75" header="0.3" footer="0.3"/>
  <pageSetup paperSize="14" scale="80" orientation="landscape"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Alejandro Chen</cp:lastModifiedBy>
  <cp:lastPrinted>2020-07-09T17:30:27Z</cp:lastPrinted>
  <dcterms:created xsi:type="dcterms:W3CDTF">2020-06-23T19:35:00Z</dcterms:created>
  <dcterms:modified xsi:type="dcterms:W3CDTF">2020-07-10T14:12:10Z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