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RIANO\Dropbox\00 Mis Documentos\AAM Consultores\02 Consultoria\19 DGRV\WPR\Anexos\"/>
    </mc:Choice>
  </mc:AlternateContent>
  <xr:revisionPtr revIDLastSave="0" documentId="13_ncr:1_{44EF7981-8FA7-4BB0-8A43-F2026AF96BF1}" xr6:coauthVersionLast="45" xr6:coauthVersionMax="45" xr10:uidLastSave="{00000000-0000-0000-0000-000000000000}"/>
  <workbookProtection workbookAlgorithmName="SHA-512" workbookHashValue="O0pUXYmSBOBoSKiILCDR8YlkCwkOLLk1klgOvbhIdo59NV2iF/4a20N9A58yjdyWM41wYhzhTBlMFx9JI5sz1A==" workbookSaltValue="zdwENOaTxLMe5NRW2jpmCQ==" workbookSpinCount="100000" lockStructure="1"/>
  <bookViews>
    <workbookView xWindow="-120" yWindow="-120" windowWidth="20730" windowHeight="11160" xr2:uid="{00000000-000D-0000-FFFF-FFFF00000000}"/>
  </bookViews>
  <sheets>
    <sheet name="Matriz de Riesgo" sheetId="11" r:id="rId1"/>
    <sheet name="Mapa Riesgo" sheetId="12" r:id="rId2"/>
    <sheet name="Plan Anual" sheetId="16" r:id="rId3"/>
  </sheets>
  <definedNames>
    <definedName name="_xlnm._FilterDatabase" localSheetId="0" hidden="1">'Matriz de Riesgo'!$A$6:$AF$257</definedName>
    <definedName name="_xlnm._FilterDatabase" localSheetId="2" hidden="1">'Plan Anual'!$A$10:$AK$45</definedName>
    <definedName name="_xlnm.Print_Area" localSheetId="1">'Mapa Riesgo'!$A$1:$Q$15</definedName>
    <definedName name="_xlnm.Print_Area" localSheetId="2">'Plan Anual'!$A$7:$AK$48</definedName>
    <definedName name="_xlnm.Print_Titles" localSheetId="0">'Matriz de Riesgo'!$2:$5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223" i="11" l="1"/>
  <c r="AC223" i="11" s="1"/>
  <c r="AD223" i="11" s="1"/>
  <c r="AF223" i="11" s="1"/>
  <c r="Z223" i="11"/>
  <c r="X223" i="11"/>
  <c r="R223" i="11"/>
  <c r="P223" i="11"/>
  <c r="AB222" i="11"/>
  <c r="AC222" i="11" s="1"/>
  <c r="AD222" i="11" s="1"/>
  <c r="AF222" i="11" s="1"/>
  <c r="Z222" i="11"/>
  <c r="X222" i="11"/>
  <c r="R222" i="11"/>
  <c r="P222" i="11"/>
  <c r="AC221" i="11"/>
  <c r="AD221" i="11" s="1"/>
  <c r="AF221" i="11" s="1"/>
  <c r="AB221" i="11"/>
  <c r="Z221" i="11"/>
  <c r="X221" i="11"/>
  <c r="R221" i="11"/>
  <c r="P221" i="11"/>
  <c r="S221" i="11" s="1"/>
  <c r="T221" i="11" s="1"/>
  <c r="AE221" i="11" s="1"/>
  <c r="AB220" i="11"/>
  <c r="AC220" i="11" s="1"/>
  <c r="AD220" i="11" s="1"/>
  <c r="AF220" i="11" s="1"/>
  <c r="Z220" i="11"/>
  <c r="X220" i="11"/>
  <c r="R220" i="11"/>
  <c r="P220" i="11"/>
  <c r="S220" i="11" s="1"/>
  <c r="T220" i="11" s="1"/>
  <c r="AB219" i="11"/>
  <c r="AC219" i="11" s="1"/>
  <c r="AD219" i="11" s="1"/>
  <c r="AF219" i="11" s="1"/>
  <c r="Z219" i="11"/>
  <c r="X219" i="11"/>
  <c r="R219" i="11"/>
  <c r="S219" i="11" s="1"/>
  <c r="T219" i="11" s="1"/>
  <c r="P219" i="11"/>
  <c r="AC218" i="11"/>
  <c r="AD218" i="11" s="1"/>
  <c r="AF218" i="11" s="1"/>
  <c r="AB218" i="11"/>
  <c r="Z218" i="11"/>
  <c r="X218" i="11"/>
  <c r="R218" i="11"/>
  <c r="P218" i="11"/>
  <c r="S218" i="11" s="1"/>
  <c r="T218" i="11" s="1"/>
  <c r="AE218" i="11" s="1"/>
  <c r="AC217" i="11"/>
  <c r="AD217" i="11" s="1"/>
  <c r="AF217" i="11" s="1"/>
  <c r="AB217" i="11"/>
  <c r="Z217" i="11"/>
  <c r="X217" i="11"/>
  <c r="R217" i="11"/>
  <c r="P217" i="11"/>
  <c r="S217" i="11" s="1"/>
  <c r="T217" i="11" s="1"/>
  <c r="AB216" i="11"/>
  <c r="AC216" i="11" s="1"/>
  <c r="AD216" i="11" s="1"/>
  <c r="AF216" i="11" s="1"/>
  <c r="Z216" i="11"/>
  <c r="X216" i="11"/>
  <c r="R216" i="11"/>
  <c r="P216" i="11"/>
  <c r="S216" i="11" s="1"/>
  <c r="T216" i="11" s="1"/>
  <c r="AE216" i="11" s="1"/>
  <c r="AB215" i="11"/>
  <c r="AC215" i="11" s="1"/>
  <c r="AD215" i="11" s="1"/>
  <c r="AF215" i="11" s="1"/>
  <c r="Z215" i="11"/>
  <c r="X215" i="11"/>
  <c r="R215" i="11"/>
  <c r="P215" i="11"/>
  <c r="AB214" i="11"/>
  <c r="AC214" i="11" s="1"/>
  <c r="AD214" i="11" s="1"/>
  <c r="AF214" i="11" s="1"/>
  <c r="Z214" i="11"/>
  <c r="X214" i="11"/>
  <c r="R214" i="11"/>
  <c r="P214" i="11"/>
  <c r="AC213" i="11"/>
  <c r="AD213" i="11" s="1"/>
  <c r="AF213" i="11" s="1"/>
  <c r="AB213" i="11"/>
  <c r="Z213" i="11"/>
  <c r="X213" i="11"/>
  <c r="R213" i="11"/>
  <c r="P213" i="11"/>
  <c r="S213" i="11" s="1"/>
  <c r="T213" i="11" s="1"/>
  <c r="AE213" i="11" s="1"/>
  <c r="AB212" i="11"/>
  <c r="AC212" i="11" s="1"/>
  <c r="AD212" i="11" s="1"/>
  <c r="AF212" i="11" s="1"/>
  <c r="Z212" i="11"/>
  <c r="X212" i="11"/>
  <c r="R212" i="11"/>
  <c r="P212" i="11"/>
  <c r="S212" i="11" s="1"/>
  <c r="T212" i="11" s="1"/>
  <c r="AE212" i="11" s="1"/>
  <c r="AB211" i="11"/>
  <c r="AC211" i="11" s="1"/>
  <c r="AD211" i="11" s="1"/>
  <c r="AF211" i="11" s="1"/>
  <c r="Z211" i="11"/>
  <c r="X211" i="11"/>
  <c r="R211" i="11"/>
  <c r="P211" i="11"/>
  <c r="AC210" i="11"/>
  <c r="AD210" i="11" s="1"/>
  <c r="AF210" i="11" s="1"/>
  <c r="AB210" i="11"/>
  <c r="Z210" i="11"/>
  <c r="X210" i="11"/>
  <c r="R210" i="11"/>
  <c r="P210" i="11"/>
  <c r="S210" i="11" s="1"/>
  <c r="T210" i="11" s="1"/>
  <c r="AE210" i="11" s="1"/>
  <c r="AB209" i="11"/>
  <c r="AC209" i="11" s="1"/>
  <c r="AD209" i="11" s="1"/>
  <c r="AF209" i="11" s="1"/>
  <c r="Z209" i="11"/>
  <c r="X209" i="11"/>
  <c r="R209" i="11"/>
  <c r="P209" i="11"/>
  <c r="S209" i="11" s="1"/>
  <c r="T209" i="11" s="1"/>
  <c r="AB208" i="11"/>
  <c r="AC208" i="11" s="1"/>
  <c r="AD208" i="11" s="1"/>
  <c r="AF208" i="11" s="1"/>
  <c r="Z208" i="11"/>
  <c r="X208" i="11"/>
  <c r="R208" i="11"/>
  <c r="P208" i="11"/>
  <c r="S208" i="11" s="1"/>
  <c r="T208" i="11" s="1"/>
  <c r="AE208" i="11" s="1"/>
  <c r="AB207" i="11"/>
  <c r="AC207" i="11" s="1"/>
  <c r="AD207" i="11" s="1"/>
  <c r="AF207" i="11" s="1"/>
  <c r="Z207" i="11"/>
  <c r="X207" i="11"/>
  <c r="R207" i="11"/>
  <c r="P207" i="11"/>
  <c r="AB206" i="11"/>
  <c r="AC206" i="11" s="1"/>
  <c r="AD206" i="11" s="1"/>
  <c r="AF206" i="11" s="1"/>
  <c r="Z206" i="11"/>
  <c r="X206" i="11"/>
  <c r="R206" i="11"/>
  <c r="P206" i="11"/>
  <c r="AC205" i="11"/>
  <c r="AD205" i="11" s="1"/>
  <c r="AF205" i="11" s="1"/>
  <c r="AB205" i="11"/>
  <c r="Z205" i="11"/>
  <c r="X205" i="11"/>
  <c r="R205" i="11"/>
  <c r="P205" i="11"/>
  <c r="S205" i="11" s="1"/>
  <c r="T205" i="11" s="1"/>
  <c r="AB204" i="11"/>
  <c r="AC204" i="11" s="1"/>
  <c r="AD204" i="11" s="1"/>
  <c r="AF204" i="11" s="1"/>
  <c r="Z204" i="11"/>
  <c r="X204" i="11"/>
  <c r="R204" i="11"/>
  <c r="P204" i="11"/>
  <c r="S204" i="11" s="1"/>
  <c r="T204" i="11" s="1"/>
  <c r="AE204" i="11" s="1"/>
  <c r="AB203" i="11"/>
  <c r="AC203" i="11" s="1"/>
  <c r="AD203" i="11" s="1"/>
  <c r="AF203" i="11" s="1"/>
  <c r="Z203" i="11"/>
  <c r="X203" i="11"/>
  <c r="R203" i="11"/>
  <c r="P203" i="11"/>
  <c r="AC202" i="11"/>
  <c r="AD202" i="11" s="1"/>
  <c r="AF202" i="11" s="1"/>
  <c r="AB202" i="11"/>
  <c r="Z202" i="11"/>
  <c r="X202" i="11"/>
  <c r="R202" i="11"/>
  <c r="P202" i="11"/>
  <c r="S202" i="11" s="1"/>
  <c r="T202" i="11" s="1"/>
  <c r="AB201" i="11"/>
  <c r="AC201" i="11" s="1"/>
  <c r="AD201" i="11" s="1"/>
  <c r="AF201" i="11" s="1"/>
  <c r="Z201" i="11"/>
  <c r="X201" i="11"/>
  <c r="R201" i="11"/>
  <c r="P201" i="11"/>
  <c r="AB200" i="11"/>
  <c r="AC200" i="11" s="1"/>
  <c r="AD200" i="11" s="1"/>
  <c r="AF200" i="11" s="1"/>
  <c r="Z200" i="11"/>
  <c r="X200" i="11"/>
  <c r="R200" i="11"/>
  <c r="P200" i="11"/>
  <c r="S200" i="11" s="1"/>
  <c r="T200" i="11" s="1"/>
  <c r="AB199" i="11"/>
  <c r="AC199" i="11" s="1"/>
  <c r="AD199" i="11" s="1"/>
  <c r="AF199" i="11" s="1"/>
  <c r="Z199" i="11"/>
  <c r="X199" i="11"/>
  <c r="R199" i="11"/>
  <c r="P199" i="11"/>
  <c r="AB198" i="11"/>
  <c r="AC198" i="11" s="1"/>
  <c r="AD198" i="11" s="1"/>
  <c r="AF198" i="11" s="1"/>
  <c r="Z198" i="11"/>
  <c r="X198" i="11"/>
  <c r="R198" i="11"/>
  <c r="P198" i="11"/>
  <c r="AB197" i="11"/>
  <c r="AC197" i="11" s="1"/>
  <c r="AD197" i="11" s="1"/>
  <c r="AF197" i="11" s="1"/>
  <c r="Z197" i="11"/>
  <c r="X197" i="11"/>
  <c r="R197" i="11"/>
  <c r="P197" i="11"/>
  <c r="S197" i="11" s="1"/>
  <c r="T197" i="11" s="1"/>
  <c r="AB196" i="11"/>
  <c r="AC196" i="11" s="1"/>
  <c r="AD196" i="11" s="1"/>
  <c r="AF196" i="11" s="1"/>
  <c r="Z196" i="11"/>
  <c r="X196" i="11"/>
  <c r="R196" i="11"/>
  <c r="P196" i="11"/>
  <c r="AB195" i="11"/>
  <c r="AC195" i="11" s="1"/>
  <c r="AD195" i="11" s="1"/>
  <c r="AF195" i="11" s="1"/>
  <c r="Z195" i="11"/>
  <c r="X195" i="11"/>
  <c r="R195" i="11"/>
  <c r="S195" i="11" s="1"/>
  <c r="T195" i="11" s="1"/>
  <c r="P195" i="11"/>
  <c r="AC194" i="11"/>
  <c r="AD194" i="11" s="1"/>
  <c r="AF194" i="11" s="1"/>
  <c r="AB194" i="11"/>
  <c r="Z194" i="11"/>
  <c r="X194" i="11"/>
  <c r="R194" i="11"/>
  <c r="P194" i="11"/>
  <c r="S194" i="11" s="1"/>
  <c r="T194" i="11" s="1"/>
  <c r="S203" i="11" l="1"/>
  <c r="T203" i="11" s="1"/>
  <c r="AE205" i="11"/>
  <c r="AE217" i="11"/>
  <c r="AE202" i="11"/>
  <c r="AE209" i="11"/>
  <c r="AE194" i="11"/>
  <c r="S196" i="11"/>
  <c r="T196" i="11" s="1"/>
  <c r="S201" i="11"/>
  <c r="T201" i="11" s="1"/>
  <c r="AE201" i="11" s="1"/>
  <c r="S211" i="11"/>
  <c r="T211" i="11" s="1"/>
  <c r="AE211" i="11" s="1"/>
  <c r="S199" i="11"/>
  <c r="T199" i="11" s="1"/>
  <c r="AE199" i="11" s="1"/>
  <c r="S207" i="11"/>
  <c r="T207" i="11" s="1"/>
  <c r="AE207" i="11" s="1"/>
  <c r="S215" i="11"/>
  <c r="T215" i="11" s="1"/>
  <c r="AE215" i="11" s="1"/>
  <c r="S223" i="11"/>
  <c r="T223" i="11" s="1"/>
  <c r="AE223" i="11" s="1"/>
  <c r="AE203" i="11"/>
  <c r="AE219" i="11"/>
  <c r="AE196" i="11"/>
  <c r="S198" i="11"/>
  <c r="T198" i="11" s="1"/>
  <c r="AE198" i="11" s="1"/>
  <c r="S206" i="11"/>
  <c r="T206" i="11" s="1"/>
  <c r="AE206" i="11" s="1"/>
  <c r="S214" i="11"/>
  <c r="T214" i="11" s="1"/>
  <c r="AE214" i="11" s="1"/>
  <c r="S222" i="11"/>
  <c r="T222" i="11" s="1"/>
  <c r="AE222" i="11" s="1"/>
  <c r="AE195" i="11"/>
  <c r="AE200" i="11"/>
  <c r="AE197" i="11"/>
  <c r="AE220" i="11"/>
  <c r="R119" i="11"/>
  <c r="P119" i="11"/>
  <c r="R118" i="11"/>
  <c r="P118" i="11"/>
  <c r="R117" i="11"/>
  <c r="P117" i="11"/>
  <c r="S118" i="11" l="1"/>
  <c r="T118" i="11" s="1"/>
  <c r="S119" i="11"/>
  <c r="T119" i="11" s="1"/>
  <c r="S117" i="11"/>
  <c r="T117" i="11" s="1"/>
  <c r="M12" i="16"/>
  <c r="M13" i="16"/>
  <c r="M14" i="16"/>
  <c r="M15" i="16"/>
  <c r="M16" i="16"/>
  <c r="M17" i="16"/>
  <c r="M18" i="16"/>
  <c r="M19" i="16"/>
  <c r="M20" i="16"/>
  <c r="M21" i="16"/>
  <c r="M22" i="16"/>
  <c r="M23" i="16"/>
  <c r="M24" i="16"/>
  <c r="M25" i="16"/>
  <c r="M26" i="16"/>
  <c r="M27" i="16"/>
  <c r="M28" i="16"/>
  <c r="M29" i="16"/>
  <c r="M30" i="16"/>
  <c r="M31" i="16"/>
  <c r="M32" i="16"/>
  <c r="M33" i="16"/>
  <c r="M34" i="16"/>
  <c r="M37" i="16" l="1"/>
  <c r="M38" i="16"/>
  <c r="M39" i="16"/>
  <c r="M40" i="16"/>
  <c r="M42" i="16"/>
  <c r="M43" i="16"/>
  <c r="M44" i="16"/>
  <c r="M45" i="16"/>
  <c r="M41" i="16" l="1"/>
  <c r="R173" i="11" l="1"/>
  <c r="P173" i="11"/>
  <c r="R114" i="11"/>
  <c r="P114" i="11"/>
  <c r="S173" i="11" l="1"/>
  <c r="T173" i="11" s="1"/>
  <c r="S114" i="11"/>
  <c r="T114" i="11" s="1"/>
  <c r="I11" i="12"/>
  <c r="H11" i="12"/>
  <c r="G11" i="12"/>
  <c r="F11" i="12"/>
  <c r="E11" i="12"/>
  <c r="I10" i="12"/>
  <c r="H10" i="12"/>
  <c r="G10" i="12"/>
  <c r="F10" i="12"/>
  <c r="E10" i="12"/>
  <c r="I9" i="12"/>
  <c r="H9" i="12"/>
  <c r="G9" i="12"/>
  <c r="F9" i="12"/>
  <c r="E9" i="12"/>
  <c r="I8" i="12"/>
  <c r="H8" i="12"/>
  <c r="G8" i="12"/>
  <c r="F8" i="12"/>
  <c r="E8" i="12"/>
  <c r="I7" i="12"/>
  <c r="H7" i="12"/>
  <c r="G7" i="12"/>
  <c r="F7" i="12"/>
  <c r="E7" i="12"/>
  <c r="R85" i="11"/>
  <c r="P85" i="11"/>
  <c r="S85" i="11" l="1"/>
  <c r="T85" i="11" s="1"/>
  <c r="P86" i="11"/>
  <c r="R86" i="11"/>
  <c r="X86" i="11"/>
  <c r="Z86" i="11"/>
  <c r="AB86" i="11"/>
  <c r="AC86" i="11" s="1"/>
  <c r="AD86" i="11" s="1"/>
  <c r="AF86" i="11" s="1"/>
  <c r="S86" i="11" l="1"/>
  <c r="T86" i="11" s="1"/>
  <c r="AE86" i="11" s="1"/>
  <c r="AB257" i="11" l="1"/>
  <c r="AC257" i="11" s="1"/>
  <c r="AD257" i="11" s="1"/>
  <c r="AF257" i="11" s="1"/>
  <c r="Z257" i="11"/>
  <c r="X257" i="11"/>
  <c r="R257" i="11"/>
  <c r="P257" i="11"/>
  <c r="AB93" i="11"/>
  <c r="AC93" i="11" s="1"/>
  <c r="AD93" i="11" s="1"/>
  <c r="AF93" i="11" s="1"/>
  <c r="Z93" i="11"/>
  <c r="X93" i="11"/>
  <c r="R93" i="11"/>
  <c r="P93" i="11"/>
  <c r="AB92" i="11"/>
  <c r="AC92" i="11" s="1"/>
  <c r="AD92" i="11" s="1"/>
  <c r="AF92" i="11" s="1"/>
  <c r="Z92" i="11"/>
  <c r="X92" i="11"/>
  <c r="R92" i="11"/>
  <c r="P92" i="11"/>
  <c r="AB91" i="11"/>
  <c r="AC91" i="11" s="1"/>
  <c r="AD91" i="11" s="1"/>
  <c r="AF91" i="11" s="1"/>
  <c r="Z91" i="11"/>
  <c r="X91" i="11"/>
  <c r="R91" i="11"/>
  <c r="P91" i="11"/>
  <c r="AB90" i="11"/>
  <c r="AC90" i="11" s="1"/>
  <c r="AD90" i="11" s="1"/>
  <c r="AF90" i="11" s="1"/>
  <c r="Z90" i="11"/>
  <c r="X90" i="11"/>
  <c r="R90" i="11"/>
  <c r="P90" i="11"/>
  <c r="AB89" i="11"/>
  <c r="AC89" i="11" s="1"/>
  <c r="AD89" i="11" s="1"/>
  <c r="AF89" i="11" s="1"/>
  <c r="Z89" i="11"/>
  <c r="X89" i="11"/>
  <c r="R89" i="11"/>
  <c r="P89" i="11"/>
  <c r="AB88" i="11"/>
  <c r="AC88" i="11" s="1"/>
  <c r="AD88" i="11" s="1"/>
  <c r="AF88" i="11" s="1"/>
  <c r="Z88" i="11"/>
  <c r="X88" i="11"/>
  <c r="R88" i="11"/>
  <c r="P88" i="11"/>
  <c r="AB87" i="11"/>
  <c r="AC87" i="11" s="1"/>
  <c r="AD87" i="11" s="1"/>
  <c r="AF87" i="11" s="1"/>
  <c r="Z87" i="11"/>
  <c r="X87" i="11"/>
  <c r="R87" i="11"/>
  <c r="P87" i="11"/>
  <c r="AB84" i="11"/>
  <c r="AC84" i="11" s="1"/>
  <c r="AD84" i="11" s="1"/>
  <c r="AF84" i="11" s="1"/>
  <c r="Z84" i="11"/>
  <c r="X84" i="11"/>
  <c r="R84" i="11"/>
  <c r="P84" i="11"/>
  <c r="AB83" i="11"/>
  <c r="AC83" i="11" s="1"/>
  <c r="AD83" i="11" s="1"/>
  <c r="AF83" i="11" s="1"/>
  <c r="Z83" i="11"/>
  <c r="X83" i="11"/>
  <c r="R83" i="11"/>
  <c r="P83" i="11"/>
  <c r="AB82" i="11"/>
  <c r="AC82" i="11" s="1"/>
  <c r="AD82" i="11" s="1"/>
  <c r="AF82" i="11" s="1"/>
  <c r="Z82" i="11"/>
  <c r="X82" i="11"/>
  <c r="R82" i="11"/>
  <c r="P82" i="11"/>
  <c r="AB81" i="11"/>
  <c r="AC81" i="11" s="1"/>
  <c r="AD81" i="11" s="1"/>
  <c r="AF81" i="11" s="1"/>
  <c r="Z81" i="11"/>
  <c r="X81" i="11"/>
  <c r="R81" i="11"/>
  <c r="P81" i="11"/>
  <c r="AB80" i="11"/>
  <c r="AC80" i="11" s="1"/>
  <c r="AD80" i="11" s="1"/>
  <c r="AF80" i="11" s="1"/>
  <c r="Z80" i="11"/>
  <c r="X80" i="11"/>
  <c r="R80" i="11"/>
  <c r="P80" i="11"/>
  <c r="AB79" i="11"/>
  <c r="AC79" i="11" s="1"/>
  <c r="AD79" i="11" s="1"/>
  <c r="AF79" i="11" s="1"/>
  <c r="Z79" i="11"/>
  <c r="X79" i="11"/>
  <c r="R79" i="11"/>
  <c r="P79" i="11"/>
  <c r="AB78" i="11"/>
  <c r="AC78" i="11" s="1"/>
  <c r="AD78" i="11" s="1"/>
  <c r="AF78" i="11" s="1"/>
  <c r="Z78" i="11"/>
  <c r="X78" i="11"/>
  <c r="R78" i="11"/>
  <c r="P78" i="11"/>
  <c r="AB77" i="11"/>
  <c r="AC77" i="11" s="1"/>
  <c r="AD77" i="11" s="1"/>
  <c r="AF77" i="11" s="1"/>
  <c r="Z77" i="11"/>
  <c r="X77" i="11"/>
  <c r="R77" i="11"/>
  <c r="P77" i="11"/>
  <c r="AB76" i="11"/>
  <c r="AC76" i="11" s="1"/>
  <c r="AD76" i="11" s="1"/>
  <c r="AF76" i="11" s="1"/>
  <c r="Z76" i="11"/>
  <c r="X76" i="11"/>
  <c r="R76" i="11"/>
  <c r="P76" i="11"/>
  <c r="AB75" i="11"/>
  <c r="AC75" i="11" s="1"/>
  <c r="AD75" i="11" s="1"/>
  <c r="AF75" i="11" s="1"/>
  <c r="Z75" i="11"/>
  <c r="X75" i="11"/>
  <c r="R75" i="11"/>
  <c r="P75" i="11"/>
  <c r="AB74" i="11"/>
  <c r="AC74" i="11" s="1"/>
  <c r="AD74" i="11" s="1"/>
  <c r="AF74" i="11" s="1"/>
  <c r="Z74" i="11"/>
  <c r="X74" i="11"/>
  <c r="R74" i="11"/>
  <c r="P74" i="11"/>
  <c r="AB73" i="11"/>
  <c r="AC73" i="11" s="1"/>
  <c r="AD73" i="11" s="1"/>
  <c r="AF73" i="11" s="1"/>
  <c r="Z73" i="11"/>
  <c r="X73" i="11"/>
  <c r="R73" i="11"/>
  <c r="P73" i="11"/>
  <c r="AB72" i="11"/>
  <c r="AC72" i="11" s="1"/>
  <c r="AD72" i="11" s="1"/>
  <c r="AF72" i="11" s="1"/>
  <c r="Z72" i="11"/>
  <c r="X72" i="11"/>
  <c r="R72" i="11"/>
  <c r="P72" i="11"/>
  <c r="AB71" i="11"/>
  <c r="AC71" i="11" s="1"/>
  <c r="AD71" i="11" s="1"/>
  <c r="AF71" i="11" s="1"/>
  <c r="Z71" i="11"/>
  <c r="X71" i="11"/>
  <c r="R71" i="11"/>
  <c r="P71" i="11"/>
  <c r="AB70" i="11"/>
  <c r="AC70" i="11" s="1"/>
  <c r="AD70" i="11" s="1"/>
  <c r="AF70" i="11" s="1"/>
  <c r="Z70" i="11"/>
  <c r="X70" i="11"/>
  <c r="R70" i="11"/>
  <c r="P70" i="11"/>
  <c r="AB69" i="11"/>
  <c r="AC69" i="11" s="1"/>
  <c r="AD69" i="11" s="1"/>
  <c r="AF69" i="11" s="1"/>
  <c r="Z69" i="11"/>
  <c r="X69" i="11"/>
  <c r="R69" i="11"/>
  <c r="P69" i="11"/>
  <c r="AB68" i="11"/>
  <c r="AC68" i="11" s="1"/>
  <c r="AD68" i="11" s="1"/>
  <c r="AF68" i="11" s="1"/>
  <c r="Z68" i="11"/>
  <c r="X68" i="11"/>
  <c r="R68" i="11"/>
  <c r="P68" i="11"/>
  <c r="AB67" i="11"/>
  <c r="AC67" i="11" s="1"/>
  <c r="AD67" i="11" s="1"/>
  <c r="AF67" i="11" s="1"/>
  <c r="Z67" i="11"/>
  <c r="X67" i="11"/>
  <c r="R67" i="11"/>
  <c r="P67" i="11"/>
  <c r="AB66" i="11"/>
  <c r="AC66" i="11" s="1"/>
  <c r="AD66" i="11" s="1"/>
  <c r="AF66" i="11" s="1"/>
  <c r="Z66" i="11"/>
  <c r="X66" i="11"/>
  <c r="R66" i="11"/>
  <c r="P66" i="11"/>
  <c r="AB65" i="11"/>
  <c r="AC65" i="11" s="1"/>
  <c r="AD65" i="11" s="1"/>
  <c r="AF65" i="11" s="1"/>
  <c r="Z65" i="11"/>
  <c r="X65" i="11"/>
  <c r="R65" i="11"/>
  <c r="P65" i="11"/>
  <c r="AB64" i="11"/>
  <c r="AC64" i="11" s="1"/>
  <c r="AD64" i="11" s="1"/>
  <c r="AF64" i="11" s="1"/>
  <c r="Z64" i="11"/>
  <c r="X64" i="11"/>
  <c r="R64" i="11"/>
  <c r="P64" i="11"/>
  <c r="AB63" i="11"/>
  <c r="AC63" i="11" s="1"/>
  <c r="AD63" i="11" s="1"/>
  <c r="AF63" i="11" s="1"/>
  <c r="Z63" i="11"/>
  <c r="X63" i="11"/>
  <c r="R63" i="11"/>
  <c r="P63" i="11"/>
  <c r="AB62" i="11"/>
  <c r="AC62" i="11" s="1"/>
  <c r="AD62" i="11" s="1"/>
  <c r="AF62" i="11" s="1"/>
  <c r="Z62" i="11"/>
  <c r="X62" i="11"/>
  <c r="R62" i="11"/>
  <c r="P62" i="11"/>
  <c r="AB61" i="11"/>
  <c r="AC61" i="11" s="1"/>
  <c r="AD61" i="11" s="1"/>
  <c r="AF61" i="11" s="1"/>
  <c r="Z61" i="11"/>
  <c r="X61" i="11"/>
  <c r="R61" i="11"/>
  <c r="P61" i="11"/>
  <c r="AB60" i="11"/>
  <c r="AC60" i="11" s="1"/>
  <c r="AD60" i="11" s="1"/>
  <c r="AF60" i="11" s="1"/>
  <c r="Z60" i="11"/>
  <c r="X60" i="11"/>
  <c r="R60" i="11"/>
  <c r="P60" i="11"/>
  <c r="AB59" i="11"/>
  <c r="AC59" i="11" s="1"/>
  <c r="AD59" i="11" s="1"/>
  <c r="AF59" i="11" s="1"/>
  <c r="Z59" i="11"/>
  <c r="X59" i="11"/>
  <c r="R59" i="11"/>
  <c r="P59" i="11"/>
  <c r="AB58" i="11"/>
  <c r="AC58" i="11" s="1"/>
  <c r="AD58" i="11" s="1"/>
  <c r="AF58" i="11" s="1"/>
  <c r="Z58" i="11"/>
  <c r="X58" i="11"/>
  <c r="R58" i="11"/>
  <c r="P58" i="11"/>
  <c r="AB57" i="11"/>
  <c r="AC57" i="11" s="1"/>
  <c r="AD57" i="11" s="1"/>
  <c r="AF57" i="11" s="1"/>
  <c r="Z57" i="11"/>
  <c r="X57" i="11"/>
  <c r="R57" i="11"/>
  <c r="P57" i="11"/>
  <c r="AB56" i="11"/>
  <c r="AC56" i="11" s="1"/>
  <c r="AD56" i="11" s="1"/>
  <c r="AF56" i="11" s="1"/>
  <c r="Z56" i="11"/>
  <c r="X56" i="11"/>
  <c r="R56" i="11"/>
  <c r="P56" i="11"/>
  <c r="AB55" i="11"/>
  <c r="AC55" i="11" s="1"/>
  <c r="AD55" i="11" s="1"/>
  <c r="AF55" i="11" s="1"/>
  <c r="Z55" i="11"/>
  <c r="X55" i="11"/>
  <c r="R55" i="11"/>
  <c r="P55" i="11"/>
  <c r="AB54" i="11"/>
  <c r="AC54" i="11" s="1"/>
  <c r="AD54" i="11" s="1"/>
  <c r="AF54" i="11" s="1"/>
  <c r="Z54" i="11"/>
  <c r="X54" i="11"/>
  <c r="R54" i="11"/>
  <c r="P54" i="11"/>
  <c r="AB53" i="11"/>
  <c r="AC53" i="11" s="1"/>
  <c r="AD53" i="11" s="1"/>
  <c r="AF53" i="11" s="1"/>
  <c r="Z53" i="11"/>
  <c r="X53" i="11"/>
  <c r="R53" i="11"/>
  <c r="P53" i="11"/>
  <c r="AB52" i="11"/>
  <c r="AC52" i="11" s="1"/>
  <c r="AD52" i="11" s="1"/>
  <c r="AF52" i="11" s="1"/>
  <c r="Z52" i="11"/>
  <c r="X52" i="11"/>
  <c r="R52" i="11"/>
  <c r="P52" i="11"/>
  <c r="AB51" i="11"/>
  <c r="AC51" i="11" s="1"/>
  <c r="AD51" i="11" s="1"/>
  <c r="AF51" i="11" s="1"/>
  <c r="Z51" i="11"/>
  <c r="X51" i="11"/>
  <c r="R51" i="11"/>
  <c r="P51" i="11"/>
  <c r="Z50" i="11"/>
  <c r="X50" i="11"/>
  <c r="R50" i="11"/>
  <c r="P50" i="11"/>
  <c r="AB49" i="11"/>
  <c r="AC49" i="11" s="1"/>
  <c r="AD49" i="11" s="1"/>
  <c r="AF49" i="11" s="1"/>
  <c r="Z49" i="11"/>
  <c r="X49" i="11"/>
  <c r="R49" i="11"/>
  <c r="P49" i="11"/>
  <c r="AB48" i="11"/>
  <c r="AC48" i="11" s="1"/>
  <c r="AD48" i="11" s="1"/>
  <c r="AF48" i="11" s="1"/>
  <c r="Z48" i="11"/>
  <c r="X48" i="11"/>
  <c r="R48" i="11"/>
  <c r="P48" i="11"/>
  <c r="AB47" i="11"/>
  <c r="AC47" i="11" s="1"/>
  <c r="AD47" i="11" s="1"/>
  <c r="AF47" i="11" s="1"/>
  <c r="Z47" i="11"/>
  <c r="X47" i="11"/>
  <c r="R47" i="11"/>
  <c r="P47" i="11"/>
  <c r="AB46" i="11"/>
  <c r="AC46" i="11" s="1"/>
  <c r="AD46" i="11" s="1"/>
  <c r="AF46" i="11" s="1"/>
  <c r="Z46" i="11"/>
  <c r="X46" i="11"/>
  <c r="R46" i="11"/>
  <c r="P46" i="11"/>
  <c r="AB45" i="11"/>
  <c r="AC45" i="11" s="1"/>
  <c r="AD45" i="11" s="1"/>
  <c r="AF45" i="11" s="1"/>
  <c r="Z45" i="11"/>
  <c r="X45" i="11"/>
  <c r="R45" i="11"/>
  <c r="P45" i="11"/>
  <c r="AB44" i="11"/>
  <c r="AC44" i="11" s="1"/>
  <c r="AD44" i="11" s="1"/>
  <c r="AF44" i="11" s="1"/>
  <c r="Z44" i="11"/>
  <c r="X44" i="11"/>
  <c r="R44" i="11"/>
  <c r="P44" i="11"/>
  <c r="AB43" i="11"/>
  <c r="AC43" i="11" s="1"/>
  <c r="AD43" i="11" s="1"/>
  <c r="AF43" i="11" s="1"/>
  <c r="Z43" i="11"/>
  <c r="X43" i="11"/>
  <c r="R43" i="11"/>
  <c r="P43" i="11"/>
  <c r="AB42" i="11"/>
  <c r="AC42" i="11" s="1"/>
  <c r="AD42" i="11" s="1"/>
  <c r="AF42" i="11" s="1"/>
  <c r="Z42" i="11"/>
  <c r="X42" i="11"/>
  <c r="R42" i="11"/>
  <c r="P42" i="11"/>
  <c r="AB41" i="11"/>
  <c r="AC41" i="11" s="1"/>
  <c r="AD41" i="11" s="1"/>
  <c r="AF41" i="11" s="1"/>
  <c r="Z41" i="11"/>
  <c r="X41" i="11"/>
  <c r="R41" i="11"/>
  <c r="P41" i="11"/>
  <c r="AB40" i="11"/>
  <c r="AC40" i="11" s="1"/>
  <c r="AD40" i="11" s="1"/>
  <c r="AF40" i="11" s="1"/>
  <c r="Z40" i="11"/>
  <c r="X40" i="11"/>
  <c r="R40" i="11"/>
  <c r="P40" i="11"/>
  <c r="AB39" i="11"/>
  <c r="AC39" i="11" s="1"/>
  <c r="AD39" i="11" s="1"/>
  <c r="AF39" i="11" s="1"/>
  <c r="Z39" i="11"/>
  <c r="X39" i="11"/>
  <c r="R39" i="11"/>
  <c r="P39" i="11"/>
  <c r="AB38" i="11"/>
  <c r="AC38" i="11" s="1"/>
  <c r="AD38" i="11" s="1"/>
  <c r="AF38" i="11" s="1"/>
  <c r="Z38" i="11"/>
  <c r="X38" i="11"/>
  <c r="R38" i="11"/>
  <c r="P38" i="11"/>
  <c r="AB37" i="11"/>
  <c r="AC37" i="11" s="1"/>
  <c r="AD37" i="11" s="1"/>
  <c r="AF37" i="11" s="1"/>
  <c r="Z37" i="11"/>
  <c r="X37" i="11"/>
  <c r="R37" i="11"/>
  <c r="P37" i="11"/>
  <c r="AB36" i="11"/>
  <c r="AC36" i="11" s="1"/>
  <c r="AD36" i="11" s="1"/>
  <c r="AF36" i="11" s="1"/>
  <c r="Z36" i="11"/>
  <c r="X36" i="11"/>
  <c r="R36" i="11"/>
  <c r="P36" i="11"/>
  <c r="AB35" i="11"/>
  <c r="AC35" i="11" s="1"/>
  <c r="AD35" i="11" s="1"/>
  <c r="AF35" i="11" s="1"/>
  <c r="Z35" i="11"/>
  <c r="X35" i="11"/>
  <c r="R35" i="11"/>
  <c r="P35" i="11"/>
  <c r="AB34" i="11"/>
  <c r="AC34" i="11" s="1"/>
  <c r="AD34" i="11" s="1"/>
  <c r="AF34" i="11" s="1"/>
  <c r="Z34" i="11"/>
  <c r="X34" i="11"/>
  <c r="R34" i="11"/>
  <c r="P34" i="11"/>
  <c r="AB33" i="11"/>
  <c r="AC33" i="11" s="1"/>
  <c r="AD33" i="11" s="1"/>
  <c r="AF33" i="11" s="1"/>
  <c r="Z33" i="11"/>
  <c r="X33" i="11"/>
  <c r="R33" i="11"/>
  <c r="P33" i="11"/>
  <c r="AB256" i="11"/>
  <c r="AC256" i="11" s="1"/>
  <c r="AD256" i="11" s="1"/>
  <c r="AF256" i="11" s="1"/>
  <c r="Z256" i="11"/>
  <c r="X256" i="11"/>
  <c r="R256" i="11"/>
  <c r="P256" i="11"/>
  <c r="AB255" i="11"/>
  <c r="AC255" i="11" s="1"/>
  <c r="AD255" i="11" s="1"/>
  <c r="AF255" i="11" s="1"/>
  <c r="Z255" i="11"/>
  <c r="X255" i="11"/>
  <c r="R255" i="11"/>
  <c r="P255" i="11"/>
  <c r="AB254" i="11"/>
  <c r="AC254" i="11" s="1"/>
  <c r="AD254" i="11" s="1"/>
  <c r="AF254" i="11" s="1"/>
  <c r="Z254" i="11"/>
  <c r="X254" i="11"/>
  <c r="R254" i="11"/>
  <c r="P254" i="11"/>
  <c r="AB253" i="11"/>
  <c r="AC253" i="11" s="1"/>
  <c r="AD253" i="11" s="1"/>
  <c r="AF253" i="11" s="1"/>
  <c r="Z253" i="11"/>
  <c r="X253" i="11"/>
  <c r="R253" i="11"/>
  <c r="P253" i="11"/>
  <c r="AB252" i="11"/>
  <c r="AC252" i="11" s="1"/>
  <c r="AD252" i="11" s="1"/>
  <c r="AF252" i="11" s="1"/>
  <c r="Z252" i="11"/>
  <c r="X252" i="11"/>
  <c r="R252" i="11"/>
  <c r="P252" i="11"/>
  <c r="AB251" i="11"/>
  <c r="AC251" i="11" s="1"/>
  <c r="AD251" i="11" s="1"/>
  <c r="AF251" i="11" s="1"/>
  <c r="Z251" i="11"/>
  <c r="X251" i="11"/>
  <c r="R251" i="11"/>
  <c r="P251" i="11"/>
  <c r="AB250" i="11"/>
  <c r="AC250" i="11" s="1"/>
  <c r="AD250" i="11" s="1"/>
  <c r="AF250" i="11" s="1"/>
  <c r="Z250" i="11"/>
  <c r="X250" i="11"/>
  <c r="R250" i="11"/>
  <c r="P250" i="11"/>
  <c r="AB249" i="11"/>
  <c r="AC249" i="11" s="1"/>
  <c r="AD249" i="11" s="1"/>
  <c r="AF249" i="11" s="1"/>
  <c r="Z249" i="11"/>
  <c r="X249" i="11"/>
  <c r="R249" i="11"/>
  <c r="P249" i="11"/>
  <c r="AB248" i="11"/>
  <c r="AC248" i="11" s="1"/>
  <c r="AD248" i="11" s="1"/>
  <c r="AF248" i="11" s="1"/>
  <c r="Z248" i="11"/>
  <c r="X248" i="11"/>
  <c r="R248" i="11"/>
  <c r="P248" i="11"/>
  <c r="AB247" i="11"/>
  <c r="AC247" i="11" s="1"/>
  <c r="AD247" i="11" s="1"/>
  <c r="AF247" i="11" s="1"/>
  <c r="Z247" i="11"/>
  <c r="X247" i="11"/>
  <c r="R247" i="11"/>
  <c r="P247" i="11"/>
  <c r="AB246" i="11"/>
  <c r="AC246" i="11" s="1"/>
  <c r="AD246" i="11" s="1"/>
  <c r="AF246" i="11" s="1"/>
  <c r="Z246" i="11"/>
  <c r="X246" i="11"/>
  <c r="R246" i="11"/>
  <c r="P246" i="11"/>
  <c r="AB245" i="11"/>
  <c r="AC245" i="11" s="1"/>
  <c r="AD245" i="11" s="1"/>
  <c r="AF245" i="11" s="1"/>
  <c r="Z245" i="11"/>
  <c r="X245" i="11"/>
  <c r="R245" i="11"/>
  <c r="P245" i="11"/>
  <c r="AB244" i="11"/>
  <c r="AC244" i="11" s="1"/>
  <c r="AD244" i="11" s="1"/>
  <c r="AF244" i="11" s="1"/>
  <c r="Z244" i="11"/>
  <c r="X244" i="11"/>
  <c r="R244" i="11"/>
  <c r="P244" i="11"/>
  <c r="AB243" i="11"/>
  <c r="AC243" i="11" s="1"/>
  <c r="AD243" i="11" s="1"/>
  <c r="AF243" i="11" s="1"/>
  <c r="Z243" i="11"/>
  <c r="X243" i="11"/>
  <c r="R243" i="11"/>
  <c r="P243" i="11"/>
  <c r="AB242" i="11"/>
  <c r="AC242" i="11" s="1"/>
  <c r="AD242" i="11" s="1"/>
  <c r="AF242" i="11" s="1"/>
  <c r="Z242" i="11"/>
  <c r="X242" i="11"/>
  <c r="R242" i="11"/>
  <c r="P242" i="11"/>
  <c r="AB241" i="11"/>
  <c r="AC241" i="11" s="1"/>
  <c r="AD241" i="11" s="1"/>
  <c r="AF241" i="11" s="1"/>
  <c r="Z241" i="11"/>
  <c r="X241" i="11"/>
  <c r="R241" i="11"/>
  <c r="P241" i="11"/>
  <c r="AB240" i="11"/>
  <c r="AC240" i="11" s="1"/>
  <c r="AD240" i="11" s="1"/>
  <c r="AF240" i="11" s="1"/>
  <c r="Z240" i="11"/>
  <c r="X240" i="11"/>
  <c r="R240" i="11"/>
  <c r="P240" i="11"/>
  <c r="AB239" i="11"/>
  <c r="AC239" i="11" s="1"/>
  <c r="AD239" i="11" s="1"/>
  <c r="AF239" i="11" s="1"/>
  <c r="Z239" i="11"/>
  <c r="X239" i="11"/>
  <c r="R239" i="11"/>
  <c r="P239" i="11"/>
  <c r="AB238" i="11"/>
  <c r="AC238" i="11" s="1"/>
  <c r="AD238" i="11" s="1"/>
  <c r="AF238" i="11" s="1"/>
  <c r="Z238" i="11"/>
  <c r="X238" i="11"/>
  <c r="R238" i="11"/>
  <c r="P238" i="11"/>
  <c r="AB237" i="11"/>
  <c r="AC237" i="11" s="1"/>
  <c r="AD237" i="11" s="1"/>
  <c r="AF237" i="11" s="1"/>
  <c r="Z237" i="11"/>
  <c r="X237" i="11"/>
  <c r="R237" i="11"/>
  <c r="P237" i="11"/>
  <c r="AB236" i="11"/>
  <c r="AC236" i="11" s="1"/>
  <c r="AD236" i="11" s="1"/>
  <c r="AF236" i="11" s="1"/>
  <c r="Z236" i="11"/>
  <c r="X236" i="11"/>
  <c r="R236" i="11"/>
  <c r="P236" i="11"/>
  <c r="AB32" i="11"/>
  <c r="AC32" i="11" s="1"/>
  <c r="AD32" i="11" s="1"/>
  <c r="AF32" i="11" s="1"/>
  <c r="Z32" i="11"/>
  <c r="X32" i="11"/>
  <c r="R32" i="11"/>
  <c r="P32" i="11"/>
  <c r="AB31" i="11"/>
  <c r="AC31" i="11" s="1"/>
  <c r="AD31" i="11" s="1"/>
  <c r="AF31" i="11" s="1"/>
  <c r="Z31" i="11"/>
  <c r="X31" i="11"/>
  <c r="R31" i="11"/>
  <c r="P31" i="11"/>
  <c r="AB30" i="11"/>
  <c r="AC30" i="11" s="1"/>
  <c r="AD30" i="11" s="1"/>
  <c r="AF30" i="11" s="1"/>
  <c r="Z30" i="11"/>
  <c r="X30" i="11"/>
  <c r="R30" i="11"/>
  <c r="P30" i="11"/>
  <c r="AB29" i="11"/>
  <c r="AC29" i="11" s="1"/>
  <c r="AD29" i="11" s="1"/>
  <c r="AF29" i="11" s="1"/>
  <c r="Z29" i="11"/>
  <c r="X29" i="11"/>
  <c r="R29" i="11"/>
  <c r="P29" i="11"/>
  <c r="AB28" i="11"/>
  <c r="AC28" i="11" s="1"/>
  <c r="AD28" i="11" s="1"/>
  <c r="AF28" i="11" s="1"/>
  <c r="Z28" i="11"/>
  <c r="X28" i="11"/>
  <c r="R28" i="11"/>
  <c r="P28" i="11"/>
  <c r="AB27" i="11"/>
  <c r="AC27" i="11" s="1"/>
  <c r="AD27" i="11" s="1"/>
  <c r="AF27" i="11" s="1"/>
  <c r="Z27" i="11"/>
  <c r="X27" i="11"/>
  <c r="R27" i="11"/>
  <c r="P27" i="11"/>
  <c r="AB235" i="11"/>
  <c r="AC235" i="11" s="1"/>
  <c r="AD235" i="11" s="1"/>
  <c r="AF235" i="11" s="1"/>
  <c r="Z235" i="11"/>
  <c r="X235" i="11"/>
  <c r="R235" i="11"/>
  <c r="P235" i="11"/>
  <c r="AB234" i="11"/>
  <c r="AC234" i="11" s="1"/>
  <c r="AD234" i="11" s="1"/>
  <c r="AF234" i="11" s="1"/>
  <c r="Z234" i="11"/>
  <c r="X234" i="11"/>
  <c r="R234" i="11"/>
  <c r="P234" i="11"/>
  <c r="AB233" i="11"/>
  <c r="AC233" i="11" s="1"/>
  <c r="AD233" i="11" s="1"/>
  <c r="AF233" i="11" s="1"/>
  <c r="Z233" i="11"/>
  <c r="X233" i="11"/>
  <c r="R233" i="11"/>
  <c r="P233" i="11"/>
  <c r="AB232" i="11"/>
  <c r="AC232" i="11" s="1"/>
  <c r="AD232" i="11" s="1"/>
  <c r="AF232" i="11" s="1"/>
  <c r="Z232" i="11"/>
  <c r="X232" i="11"/>
  <c r="R232" i="11"/>
  <c r="P232" i="11"/>
  <c r="AB231" i="11"/>
  <c r="AC231" i="11" s="1"/>
  <c r="AD231" i="11" s="1"/>
  <c r="AF231" i="11" s="1"/>
  <c r="Z231" i="11"/>
  <c r="X231" i="11"/>
  <c r="R231" i="11"/>
  <c r="P231" i="11"/>
  <c r="AB230" i="11"/>
  <c r="AC230" i="11" s="1"/>
  <c r="AD230" i="11" s="1"/>
  <c r="AF230" i="11" s="1"/>
  <c r="Z230" i="11"/>
  <c r="X230" i="11"/>
  <c r="R230" i="11"/>
  <c r="P230" i="11"/>
  <c r="AB229" i="11"/>
  <c r="AC229" i="11" s="1"/>
  <c r="AD229" i="11" s="1"/>
  <c r="AF229" i="11" s="1"/>
  <c r="Z229" i="11"/>
  <c r="X229" i="11"/>
  <c r="R229" i="11"/>
  <c r="P229" i="11"/>
  <c r="AB228" i="11"/>
  <c r="AC228" i="11" s="1"/>
  <c r="AD228" i="11" s="1"/>
  <c r="AF228" i="11" s="1"/>
  <c r="Z228" i="11"/>
  <c r="X228" i="11"/>
  <c r="R228" i="11"/>
  <c r="P228" i="11"/>
  <c r="AB227" i="11"/>
  <c r="AC227" i="11" s="1"/>
  <c r="AD227" i="11" s="1"/>
  <c r="AF227" i="11" s="1"/>
  <c r="Z227" i="11"/>
  <c r="X227" i="11"/>
  <c r="R227" i="11"/>
  <c r="P227" i="11"/>
  <c r="AB226" i="11"/>
  <c r="AC226" i="11" s="1"/>
  <c r="AD226" i="11" s="1"/>
  <c r="AF226" i="11" s="1"/>
  <c r="Z226" i="11"/>
  <c r="X226" i="11"/>
  <c r="R226" i="11"/>
  <c r="P226" i="11"/>
  <c r="AB225" i="11"/>
  <c r="AC225" i="11" s="1"/>
  <c r="AD225" i="11" s="1"/>
  <c r="AF225" i="11" s="1"/>
  <c r="Z225" i="11"/>
  <c r="X225" i="11"/>
  <c r="R225" i="11"/>
  <c r="P225" i="11"/>
  <c r="AB224" i="11"/>
  <c r="AC224" i="11" s="1"/>
  <c r="AD224" i="11" s="1"/>
  <c r="AF224" i="11" s="1"/>
  <c r="Z224" i="11"/>
  <c r="X224" i="11"/>
  <c r="R224" i="11"/>
  <c r="P224" i="11"/>
  <c r="AB193" i="11"/>
  <c r="AC193" i="11" s="1"/>
  <c r="AD193" i="11" s="1"/>
  <c r="AF193" i="11" s="1"/>
  <c r="Z193" i="11"/>
  <c r="X193" i="11"/>
  <c r="R193" i="11"/>
  <c r="P193" i="11"/>
  <c r="AB192" i="11"/>
  <c r="AC192" i="11" s="1"/>
  <c r="AD192" i="11" s="1"/>
  <c r="AF192" i="11" s="1"/>
  <c r="Z192" i="11"/>
  <c r="X192" i="11"/>
  <c r="R192" i="11"/>
  <c r="P192" i="11"/>
  <c r="AB191" i="11"/>
  <c r="AC191" i="11" s="1"/>
  <c r="AD191" i="11" s="1"/>
  <c r="AF191" i="11" s="1"/>
  <c r="Z191" i="11"/>
  <c r="X191" i="11"/>
  <c r="R191" i="11"/>
  <c r="P191" i="11"/>
  <c r="AB190" i="11"/>
  <c r="AC190" i="11" s="1"/>
  <c r="AD190" i="11" s="1"/>
  <c r="AF190" i="11" s="1"/>
  <c r="Z190" i="11"/>
  <c r="X190" i="11"/>
  <c r="R190" i="11"/>
  <c r="P190" i="11"/>
  <c r="AB189" i="11"/>
  <c r="AC189" i="11" s="1"/>
  <c r="AD189" i="11" s="1"/>
  <c r="AF189" i="11" s="1"/>
  <c r="Z189" i="11"/>
  <c r="X189" i="11"/>
  <c r="R189" i="11"/>
  <c r="P189" i="11"/>
  <c r="AB188" i="11"/>
  <c r="AC188" i="11" s="1"/>
  <c r="AD188" i="11" s="1"/>
  <c r="AF188" i="11" s="1"/>
  <c r="Z188" i="11"/>
  <c r="X188" i="11"/>
  <c r="R188" i="11"/>
  <c r="P188" i="11"/>
  <c r="AB187" i="11"/>
  <c r="AC187" i="11" s="1"/>
  <c r="AD187" i="11" s="1"/>
  <c r="AF187" i="11" s="1"/>
  <c r="Z187" i="11"/>
  <c r="X187" i="11"/>
  <c r="R187" i="11"/>
  <c r="P187" i="11"/>
  <c r="AB186" i="11"/>
  <c r="AC186" i="11" s="1"/>
  <c r="AD186" i="11" s="1"/>
  <c r="AF186" i="11" s="1"/>
  <c r="Z186" i="11"/>
  <c r="X186" i="11"/>
  <c r="R186" i="11"/>
  <c r="P186" i="11"/>
  <c r="AB185" i="11"/>
  <c r="AC185" i="11" s="1"/>
  <c r="AD185" i="11" s="1"/>
  <c r="AF185" i="11" s="1"/>
  <c r="Z185" i="11"/>
  <c r="X185" i="11"/>
  <c r="R185" i="11"/>
  <c r="P185" i="11"/>
  <c r="AB184" i="11"/>
  <c r="AC184" i="11" s="1"/>
  <c r="AD184" i="11" s="1"/>
  <c r="AF184" i="11" s="1"/>
  <c r="Z184" i="11"/>
  <c r="X184" i="11"/>
  <c r="R184" i="11"/>
  <c r="P184" i="11"/>
  <c r="AB183" i="11"/>
  <c r="AC183" i="11" s="1"/>
  <c r="AD183" i="11" s="1"/>
  <c r="AF183" i="11" s="1"/>
  <c r="Z183" i="11"/>
  <c r="X183" i="11"/>
  <c r="R183" i="11"/>
  <c r="P183" i="11"/>
  <c r="AB182" i="11"/>
  <c r="AC182" i="11" s="1"/>
  <c r="AD182" i="11" s="1"/>
  <c r="AF182" i="11" s="1"/>
  <c r="Z182" i="11"/>
  <c r="X182" i="11"/>
  <c r="R182" i="11"/>
  <c r="P182" i="11"/>
  <c r="AB181" i="11"/>
  <c r="AC181" i="11" s="1"/>
  <c r="AD181" i="11" s="1"/>
  <c r="AF181" i="11" s="1"/>
  <c r="Z181" i="11"/>
  <c r="X181" i="11"/>
  <c r="R181" i="11"/>
  <c r="P181" i="11"/>
  <c r="AB180" i="11"/>
  <c r="AC180" i="11" s="1"/>
  <c r="AD180" i="11" s="1"/>
  <c r="AF180" i="11" s="1"/>
  <c r="Z180" i="11"/>
  <c r="X180" i="11"/>
  <c r="R180" i="11"/>
  <c r="P180" i="11"/>
  <c r="AB179" i="11"/>
  <c r="AC179" i="11" s="1"/>
  <c r="AD179" i="11" s="1"/>
  <c r="AF179" i="11" s="1"/>
  <c r="Z179" i="11"/>
  <c r="X179" i="11"/>
  <c r="R179" i="11"/>
  <c r="P179" i="11"/>
  <c r="AB178" i="11"/>
  <c r="AC178" i="11" s="1"/>
  <c r="AD178" i="11" s="1"/>
  <c r="AF178" i="11" s="1"/>
  <c r="Z178" i="11"/>
  <c r="X178" i="11"/>
  <c r="R178" i="11"/>
  <c r="P178" i="11"/>
  <c r="AB177" i="11"/>
  <c r="AC177" i="11" s="1"/>
  <c r="AD177" i="11" s="1"/>
  <c r="AF177" i="11" s="1"/>
  <c r="Z177" i="11"/>
  <c r="X177" i="11"/>
  <c r="R177" i="11"/>
  <c r="P177" i="11"/>
  <c r="AB176" i="11"/>
  <c r="AC176" i="11" s="1"/>
  <c r="AD176" i="11" s="1"/>
  <c r="AF176" i="11" s="1"/>
  <c r="Z176" i="11"/>
  <c r="X176" i="11"/>
  <c r="R176" i="11"/>
  <c r="P176" i="11"/>
  <c r="AB175" i="11"/>
  <c r="AC175" i="11" s="1"/>
  <c r="AD175" i="11" s="1"/>
  <c r="AF175" i="11" s="1"/>
  <c r="Z175" i="11"/>
  <c r="X175" i="11"/>
  <c r="R175" i="11"/>
  <c r="P175" i="11"/>
  <c r="AB174" i="11"/>
  <c r="AC174" i="11" s="1"/>
  <c r="AD174" i="11" s="1"/>
  <c r="AF174" i="11" s="1"/>
  <c r="Z174" i="11"/>
  <c r="X174" i="11"/>
  <c r="R174" i="11"/>
  <c r="P174" i="11"/>
  <c r="AB172" i="11"/>
  <c r="AC172" i="11" s="1"/>
  <c r="AD172" i="11" s="1"/>
  <c r="AF172" i="11" s="1"/>
  <c r="Z172" i="11"/>
  <c r="X172" i="11"/>
  <c r="R172" i="11"/>
  <c r="P172" i="11"/>
  <c r="AB171" i="11"/>
  <c r="AC171" i="11" s="1"/>
  <c r="AD171" i="11" s="1"/>
  <c r="AF171" i="11" s="1"/>
  <c r="Z171" i="11"/>
  <c r="X171" i="11"/>
  <c r="R171" i="11"/>
  <c r="P171" i="11"/>
  <c r="AB170" i="11"/>
  <c r="AC170" i="11" s="1"/>
  <c r="AD170" i="11" s="1"/>
  <c r="AF170" i="11" s="1"/>
  <c r="Z170" i="11"/>
  <c r="X170" i="11"/>
  <c r="R170" i="11"/>
  <c r="P170" i="11"/>
  <c r="AB169" i="11"/>
  <c r="AC169" i="11" s="1"/>
  <c r="AD169" i="11" s="1"/>
  <c r="AF169" i="11" s="1"/>
  <c r="Z169" i="11"/>
  <c r="X169" i="11"/>
  <c r="R169" i="11"/>
  <c r="P169" i="11"/>
  <c r="AB168" i="11"/>
  <c r="AC168" i="11" s="1"/>
  <c r="AD168" i="11" s="1"/>
  <c r="AF168" i="11" s="1"/>
  <c r="Z168" i="11"/>
  <c r="X168" i="11"/>
  <c r="R168" i="11"/>
  <c r="P168" i="11"/>
  <c r="AB167" i="11"/>
  <c r="AC167" i="11" s="1"/>
  <c r="AD167" i="11" s="1"/>
  <c r="AF167" i="11" s="1"/>
  <c r="Z167" i="11"/>
  <c r="X167" i="11"/>
  <c r="R167" i="11"/>
  <c r="P167" i="11"/>
  <c r="AB166" i="11"/>
  <c r="AC166" i="11" s="1"/>
  <c r="AD166" i="11" s="1"/>
  <c r="AF166" i="11" s="1"/>
  <c r="Z166" i="11"/>
  <c r="X166" i="11"/>
  <c r="R166" i="11"/>
  <c r="P166" i="11"/>
  <c r="AB165" i="11"/>
  <c r="AC165" i="11" s="1"/>
  <c r="AD165" i="11" s="1"/>
  <c r="AF165" i="11" s="1"/>
  <c r="Z165" i="11"/>
  <c r="X165" i="11"/>
  <c r="R165" i="11"/>
  <c r="P165" i="11"/>
  <c r="AB164" i="11"/>
  <c r="AC164" i="11" s="1"/>
  <c r="AD164" i="11" s="1"/>
  <c r="AF164" i="11" s="1"/>
  <c r="Z164" i="11"/>
  <c r="X164" i="11"/>
  <c r="R164" i="11"/>
  <c r="P164" i="11"/>
  <c r="AB163" i="11"/>
  <c r="AC163" i="11" s="1"/>
  <c r="AD163" i="11" s="1"/>
  <c r="AF163" i="11" s="1"/>
  <c r="Z163" i="11"/>
  <c r="X163" i="11"/>
  <c r="R163" i="11"/>
  <c r="P163" i="11"/>
  <c r="AB162" i="11"/>
  <c r="AC162" i="11" s="1"/>
  <c r="AD162" i="11" s="1"/>
  <c r="AF162" i="11" s="1"/>
  <c r="Z162" i="11"/>
  <c r="X162" i="11"/>
  <c r="R162" i="11"/>
  <c r="P162" i="11"/>
  <c r="AB161" i="11"/>
  <c r="AC161" i="11" s="1"/>
  <c r="AD161" i="11" s="1"/>
  <c r="AF161" i="11" s="1"/>
  <c r="Z161" i="11"/>
  <c r="X161" i="11"/>
  <c r="R161" i="11"/>
  <c r="P161" i="11"/>
  <c r="AB160" i="11"/>
  <c r="AC160" i="11" s="1"/>
  <c r="AD160" i="11" s="1"/>
  <c r="AF160" i="11" s="1"/>
  <c r="Z160" i="11"/>
  <c r="X160" i="11"/>
  <c r="R160" i="11"/>
  <c r="P160" i="11"/>
  <c r="AB159" i="11"/>
  <c r="AC159" i="11" s="1"/>
  <c r="AD159" i="11" s="1"/>
  <c r="AF159" i="11" s="1"/>
  <c r="Z159" i="11"/>
  <c r="X159" i="11"/>
  <c r="R159" i="11"/>
  <c r="P159" i="11"/>
  <c r="AB158" i="11"/>
  <c r="AC158" i="11" s="1"/>
  <c r="AD158" i="11" s="1"/>
  <c r="AF158" i="11" s="1"/>
  <c r="Z158" i="11"/>
  <c r="X158" i="11"/>
  <c r="R158" i="11"/>
  <c r="P158" i="11"/>
  <c r="AB157" i="11"/>
  <c r="AC157" i="11" s="1"/>
  <c r="AD157" i="11" s="1"/>
  <c r="AF157" i="11" s="1"/>
  <c r="Z157" i="11"/>
  <c r="X157" i="11"/>
  <c r="R157" i="11"/>
  <c r="P157" i="11"/>
  <c r="AB156" i="11"/>
  <c r="AC156" i="11" s="1"/>
  <c r="AD156" i="11" s="1"/>
  <c r="AF156" i="11" s="1"/>
  <c r="Z156" i="11"/>
  <c r="X156" i="11"/>
  <c r="R156" i="11"/>
  <c r="P156" i="11"/>
  <c r="AB155" i="11"/>
  <c r="AC155" i="11" s="1"/>
  <c r="AD155" i="11" s="1"/>
  <c r="AF155" i="11" s="1"/>
  <c r="Z155" i="11"/>
  <c r="X155" i="11"/>
  <c r="R155" i="11"/>
  <c r="P155" i="11"/>
  <c r="AB154" i="11"/>
  <c r="AC154" i="11" s="1"/>
  <c r="AD154" i="11" s="1"/>
  <c r="AF154" i="11" s="1"/>
  <c r="Z154" i="11"/>
  <c r="X154" i="11"/>
  <c r="R154" i="11"/>
  <c r="P154" i="11"/>
  <c r="AB153" i="11"/>
  <c r="AC153" i="11" s="1"/>
  <c r="AD153" i="11" s="1"/>
  <c r="AF153" i="11" s="1"/>
  <c r="Z153" i="11"/>
  <c r="X153" i="11"/>
  <c r="R153" i="11"/>
  <c r="P153" i="11"/>
  <c r="AB152" i="11"/>
  <c r="AC152" i="11" s="1"/>
  <c r="AD152" i="11" s="1"/>
  <c r="AF152" i="11" s="1"/>
  <c r="Z152" i="11"/>
  <c r="X152" i="11"/>
  <c r="R152" i="11"/>
  <c r="P152" i="11"/>
  <c r="AB151" i="11"/>
  <c r="AC151" i="11" s="1"/>
  <c r="AD151" i="11" s="1"/>
  <c r="AF151" i="11" s="1"/>
  <c r="Z151" i="11"/>
  <c r="X151" i="11"/>
  <c r="R151" i="11"/>
  <c r="P151" i="11"/>
  <c r="AB150" i="11"/>
  <c r="AC150" i="11" s="1"/>
  <c r="AD150" i="11" s="1"/>
  <c r="AF150" i="11" s="1"/>
  <c r="Z150" i="11"/>
  <c r="X150" i="11"/>
  <c r="R150" i="11"/>
  <c r="P150" i="11"/>
  <c r="AB149" i="11"/>
  <c r="AC149" i="11" s="1"/>
  <c r="AD149" i="11" s="1"/>
  <c r="AF149" i="11" s="1"/>
  <c r="Z149" i="11"/>
  <c r="X149" i="11"/>
  <c r="R149" i="11"/>
  <c r="P149" i="11"/>
  <c r="AB148" i="11"/>
  <c r="AC148" i="11" s="1"/>
  <c r="AD148" i="11" s="1"/>
  <c r="AF148" i="11" s="1"/>
  <c r="Z148" i="11"/>
  <c r="X148" i="11"/>
  <c r="R148" i="11"/>
  <c r="P148" i="11"/>
  <c r="AB147" i="11"/>
  <c r="AC147" i="11" s="1"/>
  <c r="AD147" i="11" s="1"/>
  <c r="AF147" i="11" s="1"/>
  <c r="Z147" i="11"/>
  <c r="X147" i="11"/>
  <c r="R147" i="11"/>
  <c r="P147" i="11"/>
  <c r="AB146" i="11"/>
  <c r="AC146" i="11" s="1"/>
  <c r="AD146" i="11" s="1"/>
  <c r="AF146" i="11" s="1"/>
  <c r="Z146" i="11"/>
  <c r="X146" i="11"/>
  <c r="R146" i="11"/>
  <c r="P146" i="11"/>
  <c r="AB145" i="11"/>
  <c r="AC145" i="11" s="1"/>
  <c r="AD145" i="11" s="1"/>
  <c r="AF145" i="11" s="1"/>
  <c r="Z145" i="11"/>
  <c r="X145" i="11"/>
  <c r="R145" i="11"/>
  <c r="P145" i="11"/>
  <c r="AB144" i="11"/>
  <c r="AC144" i="11" s="1"/>
  <c r="AD144" i="11" s="1"/>
  <c r="AF144" i="11" s="1"/>
  <c r="Z144" i="11"/>
  <c r="X144" i="11"/>
  <c r="R144" i="11"/>
  <c r="P144" i="11"/>
  <c r="AB143" i="11"/>
  <c r="AC143" i="11" s="1"/>
  <c r="AD143" i="11" s="1"/>
  <c r="AF143" i="11" s="1"/>
  <c r="Z143" i="11"/>
  <c r="X143" i="11"/>
  <c r="R143" i="11"/>
  <c r="P143" i="11"/>
  <c r="AB142" i="11"/>
  <c r="AC142" i="11" s="1"/>
  <c r="AD142" i="11" s="1"/>
  <c r="AF142" i="11" s="1"/>
  <c r="Z142" i="11"/>
  <c r="X142" i="11"/>
  <c r="R142" i="11"/>
  <c r="P142" i="11"/>
  <c r="AB141" i="11"/>
  <c r="AC141" i="11" s="1"/>
  <c r="AD141" i="11" s="1"/>
  <c r="AF141" i="11" s="1"/>
  <c r="Z141" i="11"/>
  <c r="X141" i="11"/>
  <c r="R141" i="11"/>
  <c r="P141" i="11"/>
  <c r="AB140" i="11"/>
  <c r="AC140" i="11" s="1"/>
  <c r="AD140" i="11" s="1"/>
  <c r="AF140" i="11" s="1"/>
  <c r="Z140" i="11"/>
  <c r="X140" i="11"/>
  <c r="R140" i="11"/>
  <c r="P140" i="11"/>
  <c r="AB139" i="11"/>
  <c r="AC139" i="11" s="1"/>
  <c r="AD139" i="11" s="1"/>
  <c r="AF139" i="11" s="1"/>
  <c r="Z139" i="11"/>
  <c r="X139" i="11"/>
  <c r="R139" i="11"/>
  <c r="P139" i="11"/>
  <c r="AB138" i="11"/>
  <c r="AC138" i="11" s="1"/>
  <c r="AD138" i="11" s="1"/>
  <c r="AF138" i="11" s="1"/>
  <c r="Z138" i="11"/>
  <c r="X138" i="11"/>
  <c r="R138" i="11"/>
  <c r="P138" i="11"/>
  <c r="AB137" i="11"/>
  <c r="AC137" i="11" s="1"/>
  <c r="AD137" i="11" s="1"/>
  <c r="AF137" i="11" s="1"/>
  <c r="Z137" i="11"/>
  <c r="X137" i="11"/>
  <c r="R137" i="11"/>
  <c r="P137" i="11"/>
  <c r="AB136" i="11"/>
  <c r="AC136" i="11" s="1"/>
  <c r="AD136" i="11" s="1"/>
  <c r="AF136" i="11" s="1"/>
  <c r="Z136" i="11"/>
  <c r="X136" i="11"/>
  <c r="R136" i="11"/>
  <c r="P136" i="11"/>
  <c r="AB135" i="11"/>
  <c r="AC135" i="11" s="1"/>
  <c r="AD135" i="11" s="1"/>
  <c r="AF135" i="11" s="1"/>
  <c r="Z135" i="11"/>
  <c r="X135" i="11"/>
  <c r="R135" i="11"/>
  <c r="P135" i="11"/>
  <c r="AB134" i="11"/>
  <c r="AC134" i="11" s="1"/>
  <c r="AD134" i="11" s="1"/>
  <c r="AF134" i="11" s="1"/>
  <c r="Z134" i="11"/>
  <c r="X134" i="11"/>
  <c r="R134" i="11"/>
  <c r="P134" i="11"/>
  <c r="AB133" i="11"/>
  <c r="AC133" i="11" s="1"/>
  <c r="AD133" i="11" s="1"/>
  <c r="AF133" i="11" s="1"/>
  <c r="Z133" i="11"/>
  <c r="X133" i="11"/>
  <c r="R133" i="11"/>
  <c r="P133" i="11"/>
  <c r="AB132" i="11"/>
  <c r="AC132" i="11" s="1"/>
  <c r="AD132" i="11" s="1"/>
  <c r="AF132" i="11" s="1"/>
  <c r="Z132" i="11"/>
  <c r="X132" i="11"/>
  <c r="R132" i="11"/>
  <c r="P132" i="11"/>
  <c r="AB131" i="11"/>
  <c r="AC131" i="11" s="1"/>
  <c r="AD131" i="11" s="1"/>
  <c r="AF131" i="11" s="1"/>
  <c r="Z131" i="11"/>
  <c r="X131" i="11"/>
  <c r="R131" i="11"/>
  <c r="P131" i="11"/>
  <c r="AB130" i="11"/>
  <c r="AC130" i="11" s="1"/>
  <c r="AD130" i="11" s="1"/>
  <c r="AF130" i="11" s="1"/>
  <c r="Z130" i="11"/>
  <c r="X130" i="11"/>
  <c r="R130" i="11"/>
  <c r="P130" i="11"/>
  <c r="AB129" i="11"/>
  <c r="AC129" i="11" s="1"/>
  <c r="AD129" i="11" s="1"/>
  <c r="AF129" i="11" s="1"/>
  <c r="Z129" i="11"/>
  <c r="X129" i="11"/>
  <c r="R129" i="11"/>
  <c r="P129" i="11"/>
  <c r="AB128" i="11"/>
  <c r="AC128" i="11" s="1"/>
  <c r="AD128" i="11" s="1"/>
  <c r="AF128" i="11" s="1"/>
  <c r="Z128" i="11"/>
  <c r="X128" i="11"/>
  <c r="R128" i="11"/>
  <c r="P128" i="11"/>
  <c r="AB127" i="11"/>
  <c r="AC127" i="11" s="1"/>
  <c r="AD127" i="11" s="1"/>
  <c r="AF127" i="11" s="1"/>
  <c r="Z127" i="11"/>
  <c r="X127" i="11"/>
  <c r="R127" i="11"/>
  <c r="P127" i="11"/>
  <c r="AB126" i="11"/>
  <c r="AC126" i="11" s="1"/>
  <c r="AD126" i="11" s="1"/>
  <c r="AF126" i="11" s="1"/>
  <c r="Z126" i="11"/>
  <c r="X126" i="11"/>
  <c r="R126" i="11"/>
  <c r="P126" i="11"/>
  <c r="AB125" i="11"/>
  <c r="AC125" i="11" s="1"/>
  <c r="AD125" i="11" s="1"/>
  <c r="AF125" i="11" s="1"/>
  <c r="Z125" i="11"/>
  <c r="X125" i="11"/>
  <c r="R125" i="11"/>
  <c r="P125" i="11"/>
  <c r="AB116" i="11"/>
  <c r="AC116" i="11" s="1"/>
  <c r="AD116" i="11" s="1"/>
  <c r="AF116" i="11" s="1"/>
  <c r="Z116" i="11"/>
  <c r="X116" i="11"/>
  <c r="R116" i="11"/>
  <c r="P116" i="11"/>
  <c r="AB115" i="11"/>
  <c r="AC115" i="11" s="1"/>
  <c r="AD115" i="11" s="1"/>
  <c r="AF115" i="11" s="1"/>
  <c r="Z115" i="11"/>
  <c r="X115" i="11"/>
  <c r="R115" i="11"/>
  <c r="P115" i="11"/>
  <c r="AB113" i="11"/>
  <c r="AC113" i="11" s="1"/>
  <c r="AD113" i="11" s="1"/>
  <c r="AF113" i="11" s="1"/>
  <c r="Z113" i="11"/>
  <c r="X113" i="11"/>
  <c r="R113" i="11"/>
  <c r="P113" i="11"/>
  <c r="AB112" i="11"/>
  <c r="AC112" i="11" s="1"/>
  <c r="AD112" i="11" s="1"/>
  <c r="AF112" i="11" s="1"/>
  <c r="Z112" i="11"/>
  <c r="X112" i="11"/>
  <c r="R112" i="11"/>
  <c r="P112" i="11"/>
  <c r="AB111" i="11"/>
  <c r="AC111" i="11" s="1"/>
  <c r="AD111" i="11" s="1"/>
  <c r="AF111" i="11" s="1"/>
  <c r="Z111" i="11"/>
  <c r="X111" i="11"/>
  <c r="R111" i="11"/>
  <c r="P111" i="11"/>
  <c r="AB110" i="11"/>
  <c r="AC110" i="11" s="1"/>
  <c r="AD110" i="11" s="1"/>
  <c r="AF110" i="11" s="1"/>
  <c r="Z110" i="11"/>
  <c r="X110" i="11"/>
  <c r="R110" i="11"/>
  <c r="P110" i="11"/>
  <c r="AB109" i="11"/>
  <c r="AC109" i="11" s="1"/>
  <c r="AD109" i="11" s="1"/>
  <c r="AF109" i="11" s="1"/>
  <c r="Z109" i="11"/>
  <c r="X109" i="11"/>
  <c r="R109" i="11"/>
  <c r="P109" i="11"/>
  <c r="AB108" i="11"/>
  <c r="AC108" i="11" s="1"/>
  <c r="AD108" i="11" s="1"/>
  <c r="AF108" i="11" s="1"/>
  <c r="Z108" i="11"/>
  <c r="X108" i="11"/>
  <c r="R108" i="11"/>
  <c r="P108" i="11"/>
  <c r="AB107" i="11"/>
  <c r="AC107" i="11" s="1"/>
  <c r="AD107" i="11" s="1"/>
  <c r="AF107" i="11" s="1"/>
  <c r="Z107" i="11"/>
  <c r="X107" i="11"/>
  <c r="R107" i="11"/>
  <c r="P107" i="11"/>
  <c r="AB106" i="11"/>
  <c r="AC106" i="11" s="1"/>
  <c r="AD106" i="11" s="1"/>
  <c r="AF106" i="11" s="1"/>
  <c r="Z106" i="11"/>
  <c r="X106" i="11"/>
  <c r="R106" i="11"/>
  <c r="P106" i="11"/>
  <c r="AB105" i="11"/>
  <c r="AC105" i="11" s="1"/>
  <c r="AD105" i="11" s="1"/>
  <c r="AF105" i="11" s="1"/>
  <c r="Z105" i="11"/>
  <c r="X105" i="11"/>
  <c r="R105" i="11"/>
  <c r="P105" i="11"/>
  <c r="AB104" i="11"/>
  <c r="AC104" i="11" s="1"/>
  <c r="AD104" i="11" s="1"/>
  <c r="AF104" i="11" s="1"/>
  <c r="Z104" i="11"/>
  <c r="X104" i="11"/>
  <c r="R104" i="11"/>
  <c r="P104" i="11"/>
  <c r="AB103" i="11"/>
  <c r="AC103" i="11" s="1"/>
  <c r="AD103" i="11" s="1"/>
  <c r="AF103" i="11" s="1"/>
  <c r="Z103" i="11"/>
  <c r="X103" i="11"/>
  <c r="R103" i="11"/>
  <c r="P103" i="11"/>
  <c r="AB102" i="11"/>
  <c r="AC102" i="11" s="1"/>
  <c r="AD102" i="11" s="1"/>
  <c r="AF102" i="11" s="1"/>
  <c r="Z102" i="11"/>
  <c r="X102" i="11"/>
  <c r="R102" i="11"/>
  <c r="P102" i="11"/>
  <c r="AB101" i="11"/>
  <c r="AC101" i="11" s="1"/>
  <c r="AD101" i="11" s="1"/>
  <c r="AF101" i="11" s="1"/>
  <c r="Z101" i="11"/>
  <c r="X101" i="11"/>
  <c r="R101" i="11"/>
  <c r="P101" i="11"/>
  <c r="AB100" i="11"/>
  <c r="AC100" i="11" s="1"/>
  <c r="AD100" i="11" s="1"/>
  <c r="AF100" i="11" s="1"/>
  <c r="Z100" i="11"/>
  <c r="X100" i="11"/>
  <c r="R100" i="11"/>
  <c r="P100" i="11"/>
  <c r="AB99" i="11"/>
  <c r="AC99" i="11" s="1"/>
  <c r="AD99" i="11" s="1"/>
  <c r="AF99" i="11" s="1"/>
  <c r="Z99" i="11"/>
  <c r="X99" i="11"/>
  <c r="R99" i="11"/>
  <c r="P99" i="11"/>
  <c r="AB98" i="11"/>
  <c r="AC98" i="11" s="1"/>
  <c r="AD98" i="11" s="1"/>
  <c r="AF98" i="11" s="1"/>
  <c r="Z98" i="11"/>
  <c r="X98" i="11"/>
  <c r="R98" i="11"/>
  <c r="P98" i="11"/>
  <c r="AB97" i="11"/>
  <c r="AC97" i="11" s="1"/>
  <c r="AD97" i="11" s="1"/>
  <c r="AF97" i="11" s="1"/>
  <c r="Z97" i="11"/>
  <c r="X97" i="11"/>
  <c r="R97" i="11"/>
  <c r="P97" i="11"/>
  <c r="AB96" i="11"/>
  <c r="AC96" i="11" s="1"/>
  <c r="AD96" i="11" s="1"/>
  <c r="AF96" i="11" s="1"/>
  <c r="Z96" i="11"/>
  <c r="X96" i="11"/>
  <c r="R96" i="11"/>
  <c r="P96" i="11"/>
  <c r="AB95" i="11"/>
  <c r="AC95" i="11" s="1"/>
  <c r="AD95" i="11" s="1"/>
  <c r="AF95" i="11" s="1"/>
  <c r="Z95" i="11"/>
  <c r="X95" i="11"/>
  <c r="R95" i="11"/>
  <c r="P95" i="11"/>
  <c r="AB94" i="11"/>
  <c r="AC94" i="11" s="1"/>
  <c r="AD94" i="11" s="1"/>
  <c r="AF94" i="11" s="1"/>
  <c r="Z94" i="11"/>
  <c r="X94" i="11"/>
  <c r="R94" i="11"/>
  <c r="P94" i="11"/>
  <c r="AB26" i="11"/>
  <c r="AC26" i="11" s="1"/>
  <c r="AD26" i="11" s="1"/>
  <c r="AF26" i="11" s="1"/>
  <c r="Z26" i="11"/>
  <c r="X26" i="11"/>
  <c r="R26" i="11"/>
  <c r="P26" i="11"/>
  <c r="AB25" i="11"/>
  <c r="AC25" i="11" s="1"/>
  <c r="AD25" i="11" s="1"/>
  <c r="AF25" i="11" s="1"/>
  <c r="Z25" i="11"/>
  <c r="X25" i="11"/>
  <c r="R25" i="11"/>
  <c r="P25" i="11"/>
  <c r="AB24" i="11"/>
  <c r="AC24" i="11" s="1"/>
  <c r="AD24" i="11" s="1"/>
  <c r="AF24" i="11" s="1"/>
  <c r="Z24" i="11"/>
  <c r="X24" i="11"/>
  <c r="R24" i="11"/>
  <c r="P24" i="11"/>
  <c r="AB23" i="11"/>
  <c r="AC23" i="11" s="1"/>
  <c r="AD23" i="11" s="1"/>
  <c r="AF23" i="11" s="1"/>
  <c r="Z23" i="11"/>
  <c r="X23" i="11"/>
  <c r="R23" i="11"/>
  <c r="P23" i="11"/>
  <c r="AB22" i="11"/>
  <c r="AC22" i="11" s="1"/>
  <c r="AD22" i="11" s="1"/>
  <c r="AF22" i="11" s="1"/>
  <c r="Z22" i="11"/>
  <c r="X22" i="11"/>
  <c r="R22" i="11"/>
  <c r="P22" i="11"/>
  <c r="AB21" i="11"/>
  <c r="AC21" i="11" s="1"/>
  <c r="AD21" i="11" s="1"/>
  <c r="AF21" i="11" s="1"/>
  <c r="Z21" i="11"/>
  <c r="X21" i="11"/>
  <c r="R21" i="11"/>
  <c r="P21" i="11"/>
  <c r="AB20" i="11"/>
  <c r="AC20" i="11" s="1"/>
  <c r="AD20" i="11" s="1"/>
  <c r="AF20" i="11" s="1"/>
  <c r="Z20" i="11"/>
  <c r="X20" i="11"/>
  <c r="R20" i="11"/>
  <c r="P20" i="11"/>
  <c r="AB19" i="11"/>
  <c r="AC19" i="11" s="1"/>
  <c r="AD19" i="11" s="1"/>
  <c r="AF19" i="11" s="1"/>
  <c r="Z19" i="11"/>
  <c r="X19" i="11"/>
  <c r="R19" i="11"/>
  <c r="P19" i="11"/>
  <c r="AB18" i="11"/>
  <c r="AC18" i="11" s="1"/>
  <c r="AD18" i="11" s="1"/>
  <c r="AF18" i="11" s="1"/>
  <c r="Z18" i="11"/>
  <c r="X18" i="11"/>
  <c r="R18" i="11"/>
  <c r="P18" i="11"/>
  <c r="AB17" i="11"/>
  <c r="AC17" i="11" s="1"/>
  <c r="AD17" i="11" s="1"/>
  <c r="AF17" i="11" s="1"/>
  <c r="Z17" i="11"/>
  <c r="X17" i="11"/>
  <c r="R17" i="11"/>
  <c r="P17" i="11"/>
  <c r="AB16" i="11"/>
  <c r="AC16" i="11" s="1"/>
  <c r="AD16" i="11" s="1"/>
  <c r="AF16" i="11" s="1"/>
  <c r="Z16" i="11"/>
  <c r="X16" i="11"/>
  <c r="R16" i="11"/>
  <c r="P16" i="11"/>
  <c r="AB15" i="11"/>
  <c r="AC15" i="11" s="1"/>
  <c r="AD15" i="11" s="1"/>
  <c r="AF15" i="11" s="1"/>
  <c r="Z15" i="11"/>
  <c r="X15" i="11"/>
  <c r="R15" i="11"/>
  <c r="P15" i="11"/>
  <c r="AB14" i="11"/>
  <c r="AC14" i="11" s="1"/>
  <c r="AD14" i="11" s="1"/>
  <c r="AF14" i="11" s="1"/>
  <c r="Z14" i="11"/>
  <c r="X14" i="11"/>
  <c r="R14" i="11"/>
  <c r="P14" i="11"/>
  <c r="AB13" i="11"/>
  <c r="AC13" i="11" s="1"/>
  <c r="AD13" i="11" s="1"/>
  <c r="AF13" i="11" s="1"/>
  <c r="Z13" i="11"/>
  <c r="X13" i="11"/>
  <c r="R13" i="11"/>
  <c r="P13" i="11"/>
  <c r="AB12" i="11"/>
  <c r="AC12" i="11" s="1"/>
  <c r="AD12" i="11" s="1"/>
  <c r="AF12" i="11" s="1"/>
  <c r="Z12" i="11"/>
  <c r="X12" i="11"/>
  <c r="R12" i="11"/>
  <c r="P12" i="11"/>
  <c r="AB11" i="11"/>
  <c r="AC11" i="11" s="1"/>
  <c r="AD11" i="11" s="1"/>
  <c r="AF11" i="11" s="1"/>
  <c r="Z11" i="11"/>
  <c r="X11" i="11"/>
  <c r="R11" i="11"/>
  <c r="P11" i="11"/>
  <c r="AB10" i="11"/>
  <c r="AC10" i="11" s="1"/>
  <c r="AD10" i="11" s="1"/>
  <c r="AF10" i="11" s="1"/>
  <c r="Z10" i="11"/>
  <c r="X10" i="11"/>
  <c r="R10" i="11"/>
  <c r="P10" i="11"/>
  <c r="AB9" i="11"/>
  <c r="AC9" i="11" s="1"/>
  <c r="AD9" i="11" s="1"/>
  <c r="AF9" i="11" s="1"/>
  <c r="Z9" i="11"/>
  <c r="X9" i="11"/>
  <c r="R9" i="11"/>
  <c r="P9" i="11"/>
  <c r="AF8" i="11"/>
  <c r="R8" i="11"/>
  <c r="P8" i="11"/>
  <c r="AB50" i="11" l="1"/>
  <c r="AC50" i="11" s="1"/>
  <c r="AD50" i="11" s="1"/>
  <c r="AF50" i="11" s="1"/>
  <c r="S93" i="11"/>
  <c r="T93" i="11" s="1"/>
  <c r="S254" i="11"/>
  <c r="T254" i="11" s="1"/>
  <c r="AE254" i="11" s="1"/>
  <c r="S137" i="11"/>
  <c r="T137" i="11" s="1"/>
  <c r="AE137" i="11" s="1"/>
  <c r="S257" i="11"/>
  <c r="T257" i="11" s="1"/>
  <c r="S147" i="11"/>
  <c r="T147" i="11" s="1"/>
  <c r="AE147" i="11" s="1"/>
  <c r="S226" i="11"/>
  <c r="T226" i="11" s="1"/>
  <c r="AE226" i="11" s="1"/>
  <c r="S233" i="11"/>
  <c r="T233" i="11" s="1"/>
  <c r="S28" i="11"/>
  <c r="T28" i="11" s="1"/>
  <c r="AE28" i="11" s="1"/>
  <c r="S252" i="11"/>
  <c r="T252" i="11" s="1"/>
  <c r="AE252" i="11" s="1"/>
  <c r="S256" i="11"/>
  <c r="T256" i="11" s="1"/>
  <c r="AE256" i="11" s="1"/>
  <c r="S108" i="11"/>
  <c r="T108" i="11" s="1"/>
  <c r="AE108" i="11" s="1"/>
  <c r="S126" i="11"/>
  <c r="T126" i="11" s="1"/>
  <c r="S131" i="11"/>
  <c r="T131" i="11" s="1"/>
  <c r="AE131" i="11" s="1"/>
  <c r="S134" i="11"/>
  <c r="T134" i="11" s="1"/>
  <c r="AE134" i="11" s="1"/>
  <c r="S49" i="11"/>
  <c r="T49" i="11" s="1"/>
  <c r="AE49" i="11" s="1"/>
  <c r="S154" i="11"/>
  <c r="T154" i="11" s="1"/>
  <c r="AE154" i="11" s="1"/>
  <c r="S54" i="11"/>
  <c r="T54" i="11" s="1"/>
  <c r="AE54" i="11" s="1"/>
  <c r="S74" i="11"/>
  <c r="T74" i="11" s="1"/>
  <c r="AE74" i="11" s="1"/>
  <c r="S160" i="11"/>
  <c r="T160" i="11" s="1"/>
  <c r="AE160" i="11" s="1"/>
  <c r="S193" i="11"/>
  <c r="T193" i="11" s="1"/>
  <c r="AE193" i="11" s="1"/>
  <c r="S48" i="11"/>
  <c r="T48" i="11" s="1"/>
  <c r="AE48" i="11" s="1"/>
  <c r="S59" i="11"/>
  <c r="T59" i="11" s="1"/>
  <c r="AE59" i="11" s="1"/>
  <c r="S67" i="11"/>
  <c r="T67" i="11" s="1"/>
  <c r="AE67" i="11" s="1"/>
  <c r="S87" i="11"/>
  <c r="T87" i="11" s="1"/>
  <c r="AE87" i="11" s="1"/>
  <c r="S95" i="11"/>
  <c r="T95" i="11" s="1"/>
  <c r="AE95" i="11" s="1"/>
  <c r="S98" i="11"/>
  <c r="T98" i="11" s="1"/>
  <c r="AE98" i="11" s="1"/>
  <c r="S110" i="11"/>
  <c r="T110" i="11" s="1"/>
  <c r="AE110" i="11" s="1"/>
  <c r="S125" i="11"/>
  <c r="T125" i="11" s="1"/>
  <c r="S133" i="11"/>
  <c r="T133" i="11" s="1"/>
  <c r="AE133" i="11" s="1"/>
  <c r="S175" i="11"/>
  <c r="T175" i="11" s="1"/>
  <c r="AE175" i="11" s="1"/>
  <c r="S183" i="11"/>
  <c r="T183" i="11" s="1"/>
  <c r="AE183" i="11" s="1"/>
  <c r="S32" i="11"/>
  <c r="T32" i="11" s="1"/>
  <c r="AE32" i="11" s="1"/>
  <c r="S42" i="11"/>
  <c r="T42" i="11" s="1"/>
  <c r="AE42" i="11" s="1"/>
  <c r="S18" i="11"/>
  <c r="T18" i="11" s="1"/>
  <c r="AE18" i="11" s="1"/>
  <c r="S26" i="11"/>
  <c r="T26" i="11" s="1"/>
  <c r="AE26" i="11" s="1"/>
  <c r="S153" i="11"/>
  <c r="T153" i="11" s="1"/>
  <c r="AE153" i="11" s="1"/>
  <c r="S165" i="11"/>
  <c r="T165" i="11" s="1"/>
  <c r="AE165" i="11" s="1"/>
  <c r="S180" i="11"/>
  <c r="T180" i="11" s="1"/>
  <c r="AE180" i="11" s="1"/>
  <c r="S36" i="11"/>
  <c r="T36" i="11" s="1"/>
  <c r="AE36" i="11" s="1"/>
  <c r="S23" i="11"/>
  <c r="T23" i="11" s="1"/>
  <c r="AE23" i="11" s="1"/>
  <c r="S102" i="11"/>
  <c r="T102" i="11" s="1"/>
  <c r="AE102" i="11" s="1"/>
  <c r="S144" i="11"/>
  <c r="T144" i="11" s="1"/>
  <c r="AE144" i="11" s="1"/>
  <c r="S244" i="11"/>
  <c r="T244" i="11" s="1"/>
  <c r="AE244" i="11" s="1"/>
  <c r="S40" i="11"/>
  <c r="T40" i="11" s="1"/>
  <c r="AE40" i="11" s="1"/>
  <c r="S70" i="11"/>
  <c r="T70" i="11" s="1"/>
  <c r="AE70" i="11" s="1"/>
  <c r="S83" i="11"/>
  <c r="T83" i="11" s="1"/>
  <c r="AE83" i="11" s="1"/>
  <c r="S138" i="11"/>
  <c r="T138" i="11" s="1"/>
  <c r="AE138" i="11" s="1"/>
  <c r="S145" i="11"/>
  <c r="T145" i="11" s="1"/>
  <c r="AE145" i="11" s="1"/>
  <c r="S159" i="11"/>
  <c r="T159" i="11" s="1"/>
  <c r="AE159" i="11" s="1"/>
  <c r="S166" i="11"/>
  <c r="T166" i="11" s="1"/>
  <c r="AE166" i="11" s="1"/>
  <c r="S171" i="11"/>
  <c r="T171" i="11" s="1"/>
  <c r="AE171" i="11" s="1"/>
  <c r="S184" i="11"/>
  <c r="T184" i="11" s="1"/>
  <c r="AE184" i="11" s="1"/>
  <c r="S231" i="11"/>
  <c r="T231" i="11" s="1"/>
  <c r="AE231" i="11" s="1"/>
  <c r="S246" i="11"/>
  <c r="T246" i="11" s="1"/>
  <c r="AE246" i="11" s="1"/>
  <c r="S249" i="11"/>
  <c r="T249" i="11" s="1"/>
  <c r="S46" i="11"/>
  <c r="T46" i="11" s="1"/>
  <c r="AE46" i="11" s="1"/>
  <c r="S19" i="11"/>
  <c r="T19" i="11" s="1"/>
  <c r="AE19" i="11" s="1"/>
  <c r="S100" i="11"/>
  <c r="T100" i="11" s="1"/>
  <c r="S104" i="11"/>
  <c r="T104" i="11" s="1"/>
  <c r="AE104" i="11" s="1"/>
  <c r="S115" i="11"/>
  <c r="T115" i="11" s="1"/>
  <c r="S127" i="11"/>
  <c r="T127" i="11" s="1"/>
  <c r="AE127" i="11" s="1"/>
  <c r="S185" i="11"/>
  <c r="T185" i="11" s="1"/>
  <c r="AE185" i="11" s="1"/>
  <c r="S224" i="11"/>
  <c r="T224" i="11" s="1"/>
  <c r="AE224" i="11" s="1"/>
  <c r="S232" i="11"/>
  <c r="T232" i="11" s="1"/>
  <c r="S242" i="11"/>
  <c r="T242" i="11" s="1"/>
  <c r="AE242" i="11" s="1"/>
  <c r="S51" i="11"/>
  <c r="T51" i="11" s="1"/>
  <c r="AE51" i="11" s="1"/>
  <c r="S72" i="11"/>
  <c r="T72" i="11" s="1"/>
  <c r="AE72" i="11" s="1"/>
  <c r="S15" i="11"/>
  <c r="T15" i="11" s="1"/>
  <c r="AE15" i="11" s="1"/>
  <c r="S11" i="11"/>
  <c r="T11" i="11" s="1"/>
  <c r="AE11" i="11" s="1"/>
  <c r="S10" i="11"/>
  <c r="T10" i="11" s="1"/>
  <c r="AE10" i="11" s="1"/>
  <c r="S13" i="11"/>
  <c r="T13" i="11" s="1"/>
  <c r="AE13" i="11" s="1"/>
  <c r="S16" i="11"/>
  <c r="T16" i="11" s="1"/>
  <c r="AE16" i="11" s="1"/>
  <c r="S101" i="11"/>
  <c r="T101" i="11" s="1"/>
  <c r="AE101" i="11" s="1"/>
  <c r="S107" i="11"/>
  <c r="T107" i="11" s="1"/>
  <c r="AE107" i="11" s="1"/>
  <c r="S116" i="11"/>
  <c r="T116" i="11" s="1"/>
  <c r="S130" i="11"/>
  <c r="T130" i="11" s="1"/>
  <c r="AE130" i="11" s="1"/>
  <c r="S136" i="11"/>
  <c r="T136" i="11" s="1"/>
  <c r="AE136" i="11" s="1"/>
  <c r="S141" i="11"/>
  <c r="T141" i="11" s="1"/>
  <c r="AE141" i="11" s="1"/>
  <c r="S156" i="11"/>
  <c r="T156" i="11" s="1"/>
  <c r="AE156" i="11" s="1"/>
  <c r="S157" i="11"/>
  <c r="T157" i="11" s="1"/>
  <c r="AE157" i="11" s="1"/>
  <c r="S170" i="11"/>
  <c r="T170" i="11" s="1"/>
  <c r="S177" i="11"/>
  <c r="T177" i="11" s="1"/>
  <c r="AE177" i="11" s="1"/>
  <c r="S186" i="11"/>
  <c r="T186" i="11" s="1"/>
  <c r="AE186" i="11" s="1"/>
  <c r="S192" i="11"/>
  <c r="T192" i="11" s="1"/>
  <c r="AE192" i="11" s="1"/>
  <c r="S227" i="11"/>
  <c r="T227" i="11" s="1"/>
  <c r="AE227" i="11" s="1"/>
  <c r="S229" i="11"/>
  <c r="T229" i="11" s="1"/>
  <c r="AE229" i="11" s="1"/>
  <c r="S230" i="11"/>
  <c r="T230" i="11" s="1"/>
  <c r="AE230" i="11" s="1"/>
  <c r="S29" i="11"/>
  <c r="T29" i="11" s="1"/>
  <c r="AE29" i="11" s="1"/>
  <c r="S31" i="11"/>
  <c r="T31" i="11" s="1"/>
  <c r="AE31" i="11" s="1"/>
  <c r="S37" i="11"/>
  <c r="T37" i="11" s="1"/>
  <c r="AE37" i="11" s="1"/>
  <c r="S43" i="11"/>
  <c r="T43" i="11" s="1"/>
  <c r="AE43" i="11" s="1"/>
  <c r="S63" i="11"/>
  <c r="T63" i="11" s="1"/>
  <c r="AE63" i="11" s="1"/>
  <c r="S71" i="11"/>
  <c r="T71" i="11" s="1"/>
  <c r="AE71" i="11" s="1"/>
  <c r="S75" i="11"/>
  <c r="T75" i="11" s="1"/>
  <c r="AE75" i="11" s="1"/>
  <c r="S77" i="11"/>
  <c r="T77" i="11" s="1"/>
  <c r="AE77" i="11" s="1"/>
  <c r="S82" i="11"/>
  <c r="T82" i="11" s="1"/>
  <c r="AE82" i="11" s="1"/>
  <c r="S88" i="11"/>
  <c r="T88" i="11" s="1"/>
  <c r="AE88" i="11" s="1"/>
  <c r="S90" i="11"/>
  <c r="T90" i="11" s="1"/>
  <c r="AE90" i="11" s="1"/>
  <c r="S8" i="11"/>
  <c r="T8" i="11" s="1"/>
  <c r="S21" i="11"/>
  <c r="T21" i="11" s="1"/>
  <c r="AE21" i="11" s="1"/>
  <c r="S24" i="11"/>
  <c r="T24" i="11" s="1"/>
  <c r="AE24" i="11" s="1"/>
  <c r="S97" i="11"/>
  <c r="T97" i="11" s="1"/>
  <c r="AE97" i="11" s="1"/>
  <c r="S129" i="11"/>
  <c r="T129" i="11" s="1"/>
  <c r="AE129" i="11" s="1"/>
  <c r="S135" i="11"/>
  <c r="T135" i="11" s="1"/>
  <c r="S139" i="11"/>
  <c r="T139" i="11" s="1"/>
  <c r="AE139" i="11" s="1"/>
  <c r="S155" i="11"/>
  <c r="T155" i="11" s="1"/>
  <c r="AE155" i="11" s="1"/>
  <c r="S161" i="11"/>
  <c r="T161" i="11" s="1"/>
  <c r="AE161" i="11" s="1"/>
  <c r="S163" i="11"/>
  <c r="T163" i="11" s="1"/>
  <c r="AE163" i="11" s="1"/>
  <c r="S164" i="11"/>
  <c r="T164" i="11" s="1"/>
  <c r="AE164" i="11" s="1"/>
  <c r="S168" i="11"/>
  <c r="T168" i="11" s="1"/>
  <c r="AE168" i="11" s="1"/>
  <c r="S187" i="11"/>
  <c r="T187" i="11" s="1"/>
  <c r="AE187" i="11" s="1"/>
  <c r="S27" i="11"/>
  <c r="T27" i="11" s="1"/>
  <c r="S237" i="11"/>
  <c r="T237" i="11" s="1"/>
  <c r="AE237" i="11" s="1"/>
  <c r="S239" i="11"/>
  <c r="T239" i="11" s="1"/>
  <c r="S245" i="11"/>
  <c r="T245" i="11" s="1"/>
  <c r="AE245" i="11" s="1"/>
  <c r="S250" i="11"/>
  <c r="T250" i="11" s="1"/>
  <c r="AE250" i="11" s="1"/>
  <c r="S253" i="11"/>
  <c r="T253" i="11" s="1"/>
  <c r="S33" i="11"/>
  <c r="T33" i="11" s="1"/>
  <c r="S41" i="11"/>
  <c r="T41" i="11" s="1"/>
  <c r="S47" i="11"/>
  <c r="T47" i="11" s="1"/>
  <c r="AE47" i="11" s="1"/>
  <c r="S52" i="11"/>
  <c r="T52" i="11" s="1"/>
  <c r="AE52" i="11" s="1"/>
  <c r="S56" i="11"/>
  <c r="T56" i="11" s="1"/>
  <c r="S66" i="11"/>
  <c r="T66" i="11" s="1"/>
  <c r="AE66" i="11" s="1"/>
  <c r="S69" i="11"/>
  <c r="T69" i="11" s="1"/>
  <c r="AE69" i="11" s="1"/>
  <c r="S78" i="11"/>
  <c r="T78" i="11" s="1"/>
  <c r="AE78" i="11" s="1"/>
  <c r="S79" i="11"/>
  <c r="T79" i="11" s="1"/>
  <c r="AE79" i="11" s="1"/>
  <c r="S84" i="11"/>
  <c r="T84" i="11" s="1"/>
  <c r="AE84" i="11" s="1"/>
  <c r="S91" i="11"/>
  <c r="T91" i="11" s="1"/>
  <c r="AE91" i="11" s="1"/>
  <c r="S94" i="11"/>
  <c r="T94" i="11" s="1"/>
  <c r="S99" i="11"/>
  <c r="T99" i="11" s="1"/>
  <c r="AE99" i="11" s="1"/>
  <c r="S103" i="11"/>
  <c r="T103" i="11" s="1"/>
  <c r="AE103" i="11" s="1"/>
  <c r="S140" i="11"/>
  <c r="T140" i="11" s="1"/>
  <c r="AE140" i="11" s="1"/>
  <c r="S152" i="11"/>
  <c r="T152" i="11" s="1"/>
  <c r="AE152" i="11" s="1"/>
  <c r="S167" i="11"/>
  <c r="T167" i="11" s="1"/>
  <c r="AE167" i="11" s="1"/>
  <c r="S176" i="11"/>
  <c r="T176" i="11" s="1"/>
  <c r="AE176" i="11" s="1"/>
  <c r="S9" i="11"/>
  <c r="T9" i="11" s="1"/>
  <c r="AE9" i="11" s="1"/>
  <c r="S12" i="11"/>
  <c r="T12" i="11" s="1"/>
  <c r="AE12" i="11" s="1"/>
  <c r="S14" i="11"/>
  <c r="T14" i="11" s="1"/>
  <c r="AE14" i="11" s="1"/>
  <c r="S17" i="11"/>
  <c r="T17" i="11" s="1"/>
  <c r="AE17" i="11" s="1"/>
  <c r="S20" i="11"/>
  <c r="T20" i="11" s="1"/>
  <c r="AE20" i="11" s="1"/>
  <c r="S22" i="11"/>
  <c r="T22" i="11" s="1"/>
  <c r="AE22" i="11" s="1"/>
  <c r="S25" i="11"/>
  <c r="T25" i="11" s="1"/>
  <c r="AE25" i="11" s="1"/>
  <c r="S111" i="11"/>
  <c r="T111" i="11" s="1"/>
  <c r="AE111" i="11" s="1"/>
  <c r="S132" i="11"/>
  <c r="T132" i="11" s="1"/>
  <c r="AE132" i="11" s="1"/>
  <c r="S148" i="11"/>
  <c r="T148" i="11" s="1"/>
  <c r="AE148" i="11" s="1"/>
  <c r="S149" i="11"/>
  <c r="T149" i="11" s="1"/>
  <c r="AE149" i="11" s="1"/>
  <c r="S172" i="11"/>
  <c r="T172" i="11" s="1"/>
  <c r="AE172" i="11" s="1"/>
  <c r="S178" i="11"/>
  <c r="T178" i="11" s="1"/>
  <c r="AE178" i="11" s="1"/>
  <c r="S179" i="11"/>
  <c r="T179" i="11" s="1"/>
  <c r="AE179" i="11" s="1"/>
  <c r="S188" i="11"/>
  <c r="T188" i="11" s="1"/>
  <c r="AE188" i="11" s="1"/>
  <c r="S96" i="11"/>
  <c r="T96" i="11" s="1"/>
  <c r="AE96" i="11" s="1"/>
  <c r="S109" i="11"/>
  <c r="T109" i="11" s="1"/>
  <c r="AE109" i="11" s="1"/>
  <c r="S113" i="11"/>
  <c r="T113" i="11" s="1"/>
  <c r="AE113" i="11" s="1"/>
  <c r="S146" i="11"/>
  <c r="T146" i="11" s="1"/>
  <c r="AE146" i="11" s="1"/>
  <c r="S151" i="11"/>
  <c r="T151" i="11" s="1"/>
  <c r="AE151" i="11" s="1"/>
  <c r="S158" i="11"/>
  <c r="T158" i="11" s="1"/>
  <c r="AE158" i="11" s="1"/>
  <c r="S238" i="11"/>
  <c r="T238" i="11" s="1"/>
  <c r="AE238" i="11" s="1"/>
  <c r="S241" i="11"/>
  <c r="T241" i="11" s="1"/>
  <c r="AE241" i="11" s="1"/>
  <c r="S189" i="11"/>
  <c r="T189" i="11" s="1"/>
  <c r="AE189" i="11" s="1"/>
  <c r="S191" i="11"/>
  <c r="T191" i="11" s="1"/>
  <c r="AE191" i="11" s="1"/>
  <c r="S225" i="11"/>
  <c r="T225" i="11" s="1"/>
  <c r="AE225" i="11" s="1"/>
  <c r="S228" i="11"/>
  <c r="T228" i="11" s="1"/>
  <c r="AE228" i="11" s="1"/>
  <c r="S248" i="11"/>
  <c r="T248" i="11" s="1"/>
  <c r="AE248" i="11" s="1"/>
  <c r="S251" i="11"/>
  <c r="T251" i="11" s="1"/>
  <c r="AE251" i="11" s="1"/>
  <c r="S44" i="11"/>
  <c r="T44" i="11" s="1"/>
  <c r="AE44" i="11" s="1"/>
  <c r="S50" i="11"/>
  <c r="T50" i="11" s="1"/>
  <c r="S55" i="11"/>
  <c r="T55" i="11" s="1"/>
  <c r="AE55" i="11" s="1"/>
  <c r="S58" i="11"/>
  <c r="T58" i="11" s="1"/>
  <c r="AE58" i="11" s="1"/>
  <c r="S62" i="11"/>
  <c r="T62" i="11" s="1"/>
  <c r="AE62" i="11" s="1"/>
  <c r="S76" i="11"/>
  <c r="T76" i="11" s="1"/>
  <c r="AE76" i="11" s="1"/>
  <c r="S80" i="11"/>
  <c r="T80" i="11" s="1"/>
  <c r="AE80" i="11" s="1"/>
  <c r="S181" i="11"/>
  <c r="T181" i="11" s="1"/>
  <c r="AE181" i="11" s="1"/>
  <c r="S234" i="11"/>
  <c r="T234" i="11" s="1"/>
  <c r="AE234" i="11" s="1"/>
  <c r="S30" i="11"/>
  <c r="T30" i="11" s="1"/>
  <c r="AE30" i="11" s="1"/>
  <c r="S236" i="11"/>
  <c r="T236" i="11" s="1"/>
  <c r="S34" i="11"/>
  <c r="T34" i="11" s="1"/>
  <c r="AE34" i="11" s="1"/>
  <c r="S38" i="11"/>
  <c r="T38" i="11" s="1"/>
  <c r="AE38" i="11" s="1"/>
  <c r="S39" i="11"/>
  <c r="T39" i="11" s="1"/>
  <c r="AE39" i="11" s="1"/>
  <c r="S60" i="11"/>
  <c r="T60" i="11" s="1"/>
  <c r="S64" i="11"/>
  <c r="T64" i="11" s="1"/>
  <c r="AE64" i="11" s="1"/>
  <c r="S68" i="11"/>
  <c r="T68" i="11" s="1"/>
  <c r="AE68" i="11" s="1"/>
  <c r="S92" i="11"/>
  <c r="T92" i="11" s="1"/>
  <c r="AE92" i="11" s="1"/>
  <c r="S106" i="11"/>
  <c r="T106" i="11" s="1"/>
  <c r="AE106" i="11" s="1"/>
  <c r="S143" i="11"/>
  <c r="T143" i="11" s="1"/>
  <c r="AE143" i="11" s="1"/>
  <c r="S105" i="11"/>
  <c r="T105" i="11" s="1"/>
  <c r="AE105" i="11" s="1"/>
  <c r="S112" i="11"/>
  <c r="T112" i="11" s="1"/>
  <c r="AE112" i="11" s="1"/>
  <c r="S128" i="11"/>
  <c r="T128" i="11" s="1"/>
  <c r="AE128" i="11" s="1"/>
  <c r="S142" i="11"/>
  <c r="T142" i="11" s="1"/>
  <c r="AE142" i="11" s="1"/>
  <c r="S150" i="11"/>
  <c r="T150" i="11" s="1"/>
  <c r="AE150" i="11" s="1"/>
  <c r="S162" i="11"/>
  <c r="T162" i="11" s="1"/>
  <c r="AE162" i="11" s="1"/>
  <c r="S169" i="11"/>
  <c r="T169" i="11" s="1"/>
  <c r="AE169" i="11" s="1"/>
  <c r="S247" i="11"/>
  <c r="T247" i="11" s="1"/>
  <c r="AE247" i="11" s="1"/>
  <c r="S174" i="11"/>
  <c r="T174" i="11" s="1"/>
  <c r="S182" i="11"/>
  <c r="T182" i="11" s="1"/>
  <c r="AE182" i="11" s="1"/>
  <c r="S190" i="11"/>
  <c r="T190" i="11" s="1"/>
  <c r="AE190" i="11" s="1"/>
  <c r="S240" i="11"/>
  <c r="T240" i="11" s="1"/>
  <c r="AE240" i="11" s="1"/>
  <c r="S255" i="11"/>
  <c r="T255" i="11" s="1"/>
  <c r="AE255" i="11" s="1"/>
  <c r="S235" i="11"/>
  <c r="T235" i="11" s="1"/>
  <c r="AE235" i="11" s="1"/>
  <c r="S243" i="11"/>
  <c r="T243" i="11" s="1"/>
  <c r="AE243" i="11" s="1"/>
  <c r="S35" i="11"/>
  <c r="T35" i="11" s="1"/>
  <c r="AE35" i="11" s="1"/>
  <c r="S57" i="11"/>
  <c r="T57" i="11" s="1"/>
  <c r="AE57" i="11" s="1"/>
  <c r="S65" i="11"/>
  <c r="T65" i="11" s="1"/>
  <c r="AE65" i="11" s="1"/>
  <c r="S45" i="11"/>
  <c r="T45" i="11" s="1"/>
  <c r="AE45" i="11" s="1"/>
  <c r="S53" i="11"/>
  <c r="T53" i="11" s="1"/>
  <c r="AE53" i="11" s="1"/>
  <c r="S61" i="11"/>
  <c r="T61" i="11" s="1"/>
  <c r="AE61" i="11" s="1"/>
  <c r="S73" i="11"/>
  <c r="T73" i="11" s="1"/>
  <c r="AE73" i="11" s="1"/>
  <c r="S81" i="11"/>
  <c r="T81" i="11" s="1"/>
  <c r="S89" i="11"/>
  <c r="T89" i="11" s="1"/>
  <c r="AE89" i="11" s="1"/>
  <c r="AE93" i="11"/>
  <c r="AE100" i="11" l="1"/>
  <c r="AE50" i="11"/>
  <c r="AE115" i="11"/>
  <c r="C21" i="16"/>
  <c r="B21" i="16"/>
  <c r="E21" i="16"/>
  <c r="D21" i="16"/>
  <c r="AE41" i="11"/>
  <c r="E14" i="16"/>
  <c r="B14" i="16"/>
  <c r="D14" i="16"/>
  <c r="C14" i="16"/>
  <c r="AE125" i="11"/>
  <c r="E23" i="16"/>
  <c r="D23" i="16"/>
  <c r="B23" i="16"/>
  <c r="C23" i="16"/>
  <c r="AE126" i="11"/>
  <c r="E24" i="16"/>
  <c r="B24" i="16"/>
  <c r="D24" i="16"/>
  <c r="C24" i="16"/>
  <c r="AE257" i="11"/>
  <c r="E34" i="16"/>
  <c r="D34" i="16"/>
  <c r="C34" i="16"/>
  <c r="B34" i="16"/>
  <c r="AE236" i="11"/>
  <c r="E30" i="16"/>
  <c r="D30" i="16"/>
  <c r="C30" i="16"/>
  <c r="B30" i="16"/>
  <c r="AE56" i="11"/>
  <c r="E15" i="16"/>
  <c r="D15" i="16"/>
  <c r="C15" i="16"/>
  <c r="B15" i="16"/>
  <c r="AE170" i="11"/>
  <c r="E26" i="16"/>
  <c r="D26" i="16"/>
  <c r="B26" i="16"/>
  <c r="C26" i="16"/>
  <c r="AE249" i="11"/>
  <c r="E32" i="16"/>
  <c r="D32" i="16"/>
  <c r="B32" i="16"/>
  <c r="C32" i="16"/>
  <c r="AE233" i="11"/>
  <c r="E29" i="16"/>
  <c r="B29" i="16"/>
  <c r="D29" i="16"/>
  <c r="C29" i="16"/>
  <c r="AE60" i="11"/>
  <c r="E16" i="16"/>
  <c r="D16" i="16"/>
  <c r="C16" i="16"/>
  <c r="B16" i="16"/>
  <c r="AE135" i="11"/>
  <c r="E25" i="16"/>
  <c r="D25" i="16"/>
  <c r="C25" i="16"/>
  <c r="B25" i="16"/>
  <c r="AE33" i="11"/>
  <c r="E13" i="16"/>
  <c r="D13" i="16"/>
  <c r="B13" i="16"/>
  <c r="C13" i="16"/>
  <c r="AE239" i="11"/>
  <c r="E31" i="16"/>
  <c r="B31" i="16"/>
  <c r="D31" i="16"/>
  <c r="C31" i="16"/>
  <c r="AE27" i="11"/>
  <c r="E12" i="16"/>
  <c r="D12" i="16"/>
  <c r="B12" i="16"/>
  <c r="C12" i="16"/>
  <c r="AE81" i="11"/>
  <c r="E17" i="16"/>
  <c r="B17" i="16"/>
  <c r="D17" i="16"/>
  <c r="C17" i="16"/>
  <c r="AE174" i="11"/>
  <c r="E27" i="16"/>
  <c r="B27" i="16"/>
  <c r="D27" i="16"/>
  <c r="C27" i="16"/>
  <c r="E18" i="16"/>
  <c r="D18" i="16"/>
  <c r="B18" i="16"/>
  <c r="C18" i="16"/>
  <c r="AE94" i="11"/>
  <c r="E20" i="16"/>
  <c r="D20" i="16"/>
  <c r="B20" i="16"/>
  <c r="C20" i="16"/>
  <c r="AE253" i="11"/>
  <c r="E33" i="16"/>
  <c r="D33" i="16"/>
  <c r="C33" i="16"/>
  <c r="B33" i="16"/>
  <c r="AE116" i="11"/>
  <c r="E22" i="16"/>
  <c r="B22" i="16"/>
  <c r="D22" i="16"/>
  <c r="C22" i="16"/>
  <c r="E19" i="16"/>
  <c r="D19" i="16"/>
  <c r="B19" i="16"/>
  <c r="C19" i="16"/>
  <c r="AE232" i="11"/>
  <c r="E28" i="16"/>
  <c r="D28" i="16"/>
  <c r="C28" i="16"/>
  <c r="B28" i="16"/>
  <c r="F32" i="16" l="1"/>
  <c r="F21" i="16"/>
  <c r="F33" i="16"/>
  <c r="F31" i="16"/>
  <c r="F13" i="16"/>
  <c r="F25" i="16"/>
  <c r="F34" i="16"/>
  <c r="F27" i="16"/>
  <c r="F16" i="16"/>
  <c r="F29" i="16"/>
  <c r="F14" i="16"/>
  <c r="F20" i="16"/>
  <c r="F17" i="16"/>
  <c r="F26" i="16"/>
  <c r="F15" i="16"/>
  <c r="F28" i="16"/>
  <c r="F22" i="16"/>
  <c r="F19" i="16"/>
  <c r="F18" i="16"/>
  <c r="F30" i="16"/>
  <c r="F24" i="16"/>
  <c r="F23" i="16"/>
  <c r="L47" i="16"/>
  <c r="R7" i="11" l="1"/>
  <c r="P7" i="11"/>
  <c r="S7" i="11" l="1"/>
  <c r="T7" i="11" s="1"/>
  <c r="E25" i="12" l="1"/>
  <c r="E23" i="12"/>
  <c r="I24" i="12"/>
  <c r="I23" i="12"/>
  <c r="F26" i="12"/>
  <c r="I26" i="12"/>
  <c r="F24" i="12"/>
  <c r="E26" i="12"/>
  <c r="E24" i="12"/>
  <c r="F25" i="12"/>
  <c r="H26" i="12"/>
  <c r="G23" i="12"/>
  <c r="G26" i="12"/>
  <c r="F23" i="12"/>
  <c r="G24" i="12"/>
  <c r="I25" i="12"/>
  <c r="H24" i="12"/>
  <c r="H25" i="12"/>
  <c r="G25" i="12"/>
  <c r="H23" i="12"/>
  <c r="E11" i="16"/>
  <c r="E35" i="16" s="1"/>
  <c r="D11" i="16"/>
  <c r="D35" i="16" s="1"/>
  <c r="B11" i="16"/>
  <c r="C11" i="16"/>
  <c r="C35" i="16" s="1"/>
  <c r="AF7" i="11"/>
  <c r="I47" i="16"/>
  <c r="K47" i="16"/>
  <c r="J47" i="16"/>
  <c r="H47" i="16"/>
  <c r="M10" i="12" l="1"/>
  <c r="M9" i="12"/>
  <c r="M8" i="12"/>
  <c r="M7" i="12"/>
  <c r="M11" i="12" l="1"/>
  <c r="F11" i="16" l="1"/>
  <c r="F12" i="16"/>
  <c r="M26" i="12"/>
  <c r="M25" i="12"/>
  <c r="M23" i="12"/>
  <c r="M24" i="12"/>
  <c r="B35" i="16"/>
  <c r="F35" i="16" l="1"/>
  <c r="M27" i="12"/>
  <c r="L49" i="16" l="1"/>
  <c r="K49" i="16"/>
  <c r="J49" i="16"/>
  <c r="I49" i="16"/>
  <c r="H49" i="16"/>
  <c r="M48" i="16" l="1"/>
  <c r="M11" i="16" l="1"/>
  <c r="M47" i="16" s="1"/>
  <c r="G47" i="16"/>
  <c r="G49" i="16" s="1"/>
  <c r="M49" i="1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Adriano Martinez</author>
  </authors>
  <commentList>
    <comment ref="O4" authorId="0" shapeId="0" xr:uid="{00000000-0006-0000-0100-000001000000}">
      <text>
        <r>
          <rPr>
            <sz val="9"/>
            <color indexed="81"/>
            <rFont val="Tahoma"/>
            <family val="2"/>
          </rPr>
          <t>La probabilidad de un riesgo es la posibilidad de que un evento suceda</t>
        </r>
      </text>
    </comment>
    <comment ref="Q4" authorId="0" shapeId="0" xr:uid="{00000000-0006-0000-0100-000002000000}">
      <text>
        <r>
          <rPr>
            <sz val="9"/>
            <color indexed="81"/>
            <rFont val="Tahoma"/>
            <family val="2"/>
          </rPr>
          <t>El impacto de un riesgo mide la severidad de los efectos adversos, o la magnitud de una pérdida, si el riesgo llega a suceder</t>
        </r>
      </text>
    </comment>
  </commentList>
</comments>
</file>

<file path=xl/sharedStrings.xml><?xml version="1.0" encoding="utf-8"?>
<sst xmlns="http://schemas.openxmlformats.org/spreadsheetml/2006/main" count="524" uniqueCount="420">
  <si>
    <t>SEVERIDAD DEL  RIESGO (P x I)</t>
  </si>
  <si>
    <t>Valor</t>
  </si>
  <si>
    <t>DESCRIPCION DEL CONTROL</t>
  </si>
  <si>
    <t>NIVEL EFICIENCIA</t>
  </si>
  <si>
    <t>CLASIFIC.</t>
  </si>
  <si>
    <t>VALOR</t>
  </si>
  <si>
    <t>Nivel</t>
  </si>
  <si>
    <t>Moderado</t>
  </si>
  <si>
    <t>Periodicidad</t>
  </si>
  <si>
    <t>Procesos</t>
  </si>
  <si>
    <t>Valor (1)</t>
  </si>
  <si>
    <t>Valor (2)</t>
  </si>
  <si>
    <t>Sub Procesos</t>
  </si>
  <si>
    <t>Tiene Controles?</t>
  </si>
  <si>
    <t>Riesgo</t>
  </si>
  <si>
    <t>N° de Riesgo</t>
  </si>
  <si>
    <t>R-001</t>
  </si>
  <si>
    <t>R-002</t>
  </si>
  <si>
    <t>R-003</t>
  </si>
  <si>
    <t>R-004</t>
  </si>
  <si>
    <t>R-005</t>
  </si>
  <si>
    <t>R-006</t>
  </si>
  <si>
    <t>R-007</t>
  </si>
  <si>
    <t>B</t>
  </si>
  <si>
    <t>C</t>
  </si>
  <si>
    <t>Total 
(1) + (2)</t>
  </si>
  <si>
    <t>Legales</t>
  </si>
  <si>
    <t>Oportunidad</t>
  </si>
  <si>
    <t>R-009</t>
  </si>
  <si>
    <t>R-013</t>
  </si>
  <si>
    <t>R-014</t>
  </si>
  <si>
    <t>R-015</t>
  </si>
  <si>
    <t>R-016</t>
  </si>
  <si>
    <t>R-019</t>
  </si>
  <si>
    <t>R-020</t>
  </si>
  <si>
    <t>R-021</t>
  </si>
  <si>
    <t>R-022</t>
  </si>
  <si>
    <t>R-023</t>
  </si>
  <si>
    <t>R-024</t>
  </si>
  <si>
    <t>R-025</t>
  </si>
  <si>
    <t>R-026</t>
  </si>
  <si>
    <t>R-027</t>
  </si>
  <si>
    <t>R-029</t>
  </si>
  <si>
    <t>R-030</t>
  </si>
  <si>
    <t>R-039</t>
  </si>
  <si>
    <t>R-041</t>
  </si>
  <si>
    <t>R-043</t>
  </si>
  <si>
    <t>R-045</t>
  </si>
  <si>
    <t>R-047</t>
  </si>
  <si>
    <t>R-049</t>
  </si>
  <si>
    <t>R-051</t>
  </si>
  <si>
    <t>R-053</t>
  </si>
  <si>
    <t>R-056</t>
  </si>
  <si>
    <t>R-062</t>
  </si>
  <si>
    <t>R-065</t>
  </si>
  <si>
    <t>R-068</t>
  </si>
  <si>
    <t>R-074</t>
  </si>
  <si>
    <t>R-077</t>
  </si>
  <si>
    <t>R-086</t>
  </si>
  <si>
    <t>R-089</t>
  </si>
  <si>
    <t>R-093</t>
  </si>
  <si>
    <t>R-037</t>
  </si>
  <si>
    <t>R-038</t>
  </si>
  <si>
    <t>R-042</t>
  </si>
  <si>
    <t>R-044</t>
  </si>
  <si>
    <t>R-046</t>
  </si>
  <si>
    <t>R-048</t>
  </si>
  <si>
    <t>R-050</t>
  </si>
  <si>
    <t>R-055</t>
  </si>
  <si>
    <t>R-057</t>
  </si>
  <si>
    <t>R-061</t>
  </si>
  <si>
    <t>R-063</t>
  </si>
  <si>
    <t>R-064</t>
  </si>
  <si>
    <t>R-066</t>
  </si>
  <si>
    <t>R-067</t>
  </si>
  <si>
    <t>R-072</t>
  </si>
  <si>
    <t>R-073</t>
  </si>
  <si>
    <t>R-075</t>
  </si>
  <si>
    <t>R-076</t>
  </si>
  <si>
    <t>R-078</t>
  </si>
  <si>
    <t>R-079</t>
  </si>
  <si>
    <t>R-081</t>
  </si>
  <si>
    <t>R-082</t>
  </si>
  <si>
    <t>R-084</t>
  </si>
  <si>
    <t>R-085</t>
  </si>
  <si>
    <t>R-087</t>
  </si>
  <si>
    <t>R-088</t>
  </si>
  <si>
    <t>R-090</t>
  </si>
  <si>
    <t>R-091</t>
  </si>
  <si>
    <t>R-092</t>
  </si>
  <si>
    <t>R-094</t>
  </si>
  <si>
    <t>RIESGOS IDENTIFICADOS</t>
  </si>
  <si>
    <t>RIESGO RESIDUAL</t>
  </si>
  <si>
    <t>Fraude</t>
  </si>
  <si>
    <t>TIPO DE RIESGOS</t>
  </si>
  <si>
    <t>VALORACION DEL RIESGO</t>
  </si>
  <si>
    <t>Casi Certeza (5)</t>
  </si>
  <si>
    <t>Probable (4)</t>
  </si>
  <si>
    <t>Moderado (3)</t>
  </si>
  <si>
    <t>Insignificante (1)</t>
  </si>
  <si>
    <t>Extremo</t>
  </si>
  <si>
    <t>Alto</t>
  </si>
  <si>
    <t>Bajo</t>
  </si>
  <si>
    <t>PROBABILIDAD</t>
  </si>
  <si>
    <t>Mapa de Riesgos Inherente</t>
  </si>
  <si>
    <t>(antes de los controles mitigantes)</t>
  </si>
  <si>
    <t>Mapa de Riesgos Residual</t>
  </si>
  <si>
    <t>(Riesgo Inherente - Controles)</t>
  </si>
  <si>
    <t>Medio</t>
  </si>
  <si>
    <t>Mayor</t>
  </si>
  <si>
    <t>No Aceptable</t>
  </si>
  <si>
    <t>RIESGO INHERENTE</t>
  </si>
  <si>
    <t>Optimo</t>
  </si>
  <si>
    <t>Bueno</t>
  </si>
  <si>
    <t>Mas que Regular</t>
  </si>
  <si>
    <t>Regular</t>
  </si>
  <si>
    <t>Insuficiente</t>
  </si>
  <si>
    <t>total</t>
  </si>
  <si>
    <t>Riesgos identificados</t>
  </si>
  <si>
    <t>Catastroficas (5)</t>
  </si>
  <si>
    <t>Moderadas (3)</t>
  </si>
  <si>
    <t>Menores (2)</t>
  </si>
  <si>
    <t>Mayores (4)</t>
  </si>
  <si>
    <t>Riesgos Residuales</t>
  </si>
  <si>
    <t>IMPACTO</t>
  </si>
  <si>
    <t>CONTROLES IDENTIFICADOS - MEDIDAS DE MITIGACION</t>
  </si>
  <si>
    <t>Poco Probable (2)</t>
  </si>
  <si>
    <t>Improbable (1)</t>
  </si>
  <si>
    <t>CONTROLES</t>
  </si>
  <si>
    <t>Menor</t>
  </si>
  <si>
    <t>13. Cumplimiento Normas tributarias</t>
  </si>
  <si>
    <t>12. Cumplimiento Normas Prevención LD - FT</t>
  </si>
  <si>
    <t>14. Gestión de Tecnología de Información</t>
  </si>
  <si>
    <t>Calificación del Control</t>
  </si>
  <si>
    <t>Automatización</t>
  </si>
  <si>
    <t>Ago.</t>
  </si>
  <si>
    <t>Sept.</t>
  </si>
  <si>
    <t>Oct.</t>
  </si>
  <si>
    <t>Nov.</t>
  </si>
  <si>
    <t>Dic.</t>
  </si>
  <si>
    <t>Ene.</t>
  </si>
  <si>
    <t>Feb.</t>
  </si>
  <si>
    <t>Mar.</t>
  </si>
  <si>
    <t>Abr.</t>
  </si>
  <si>
    <t>May</t>
  </si>
  <si>
    <t>Jun</t>
  </si>
  <si>
    <t>Jul</t>
  </si>
  <si>
    <t>Total Riesgo</t>
  </si>
  <si>
    <t>Horas por Recurso</t>
  </si>
  <si>
    <t>Total</t>
  </si>
  <si>
    <t>Vacaciones/cumpleaños</t>
  </si>
  <si>
    <t>Reunión del Equipo de Auditoria Interna</t>
  </si>
  <si>
    <t xml:space="preserve">Cursos y Capacitacion (Entrenamiento y Educación) </t>
  </si>
  <si>
    <t>Total Riesgos por Nivel</t>
  </si>
  <si>
    <t>Total Hs. Asignadas</t>
  </si>
  <si>
    <t>Total Hs. Disponibles</t>
  </si>
  <si>
    <t>Diferencia Hs.</t>
  </si>
  <si>
    <t>Nivel de Riesgo Inherente</t>
  </si>
  <si>
    <t>1 Q</t>
  </si>
  <si>
    <t>2 Q</t>
  </si>
  <si>
    <t>Proceso y Actividades</t>
  </si>
  <si>
    <t>IMPACTO 
(I)</t>
  </si>
  <si>
    <t>PROBABILIDAD 
(P)</t>
  </si>
  <si>
    <t>18. Plan de Continuidad de Negocios</t>
  </si>
  <si>
    <t>PLANIFICACION ANUAL</t>
  </si>
  <si>
    <t>Reposo por Enfermedad</t>
  </si>
  <si>
    <t xml:space="preserve">Otras Actividades </t>
  </si>
  <si>
    <t>R-017</t>
  </si>
  <si>
    <t>Nivel de Riesgo
(P) x (I)
 (Riesgo Inherente)</t>
  </si>
  <si>
    <t>R-008</t>
  </si>
  <si>
    <t>R-010</t>
  </si>
  <si>
    <t>R-011</t>
  </si>
  <si>
    <t>R-012</t>
  </si>
  <si>
    <t>R-018</t>
  </si>
  <si>
    <t>R-028</t>
  </si>
  <si>
    <t>R-106</t>
  </si>
  <si>
    <t>R-107</t>
  </si>
  <si>
    <t>R-108</t>
  </si>
  <si>
    <t>R-109</t>
  </si>
  <si>
    <t>R-110</t>
  </si>
  <si>
    <t>R-111</t>
  </si>
  <si>
    <t>R-112</t>
  </si>
  <si>
    <t>R-113</t>
  </si>
  <si>
    <t>R-114</t>
  </si>
  <si>
    <t>R-115</t>
  </si>
  <si>
    <t>R-116</t>
  </si>
  <si>
    <t>Mayores</t>
  </si>
  <si>
    <t xml:space="preserve">15. Casa Central y Sucursales </t>
  </si>
  <si>
    <t>10. Riesgo Crediticio</t>
  </si>
  <si>
    <t>JC</t>
  </si>
  <si>
    <t>SA</t>
  </si>
  <si>
    <t>AR</t>
  </si>
  <si>
    <t>LD</t>
  </si>
  <si>
    <t>JP</t>
  </si>
  <si>
    <t>GK</t>
  </si>
  <si>
    <t xml:space="preserve">Coordinación Tareas de Auditoria Externa / INCOOP/ Calificadoras </t>
  </si>
  <si>
    <t>Reuniones Gerenciales / Comités   Apoyo a la Junta de Vigilancia / Consejo de Administración y Redaccion de Actas e Informes.</t>
  </si>
  <si>
    <t>Seguimiento de Observaciones - Auditorias Anteriores (AE - AI - Regulador)</t>
  </si>
  <si>
    <t>Preparación Programa de Trabajo de Auditoria Interna para el año 2021</t>
  </si>
  <si>
    <t>Tareas Extraordinarias (Pedidos Especiales del Consejo de Administracion, Invest. Especial, Consultoría)</t>
  </si>
  <si>
    <t>R-031</t>
  </si>
  <si>
    <t>R-032</t>
  </si>
  <si>
    <t>R-033</t>
  </si>
  <si>
    <t>R-034</t>
  </si>
  <si>
    <t>R-035</t>
  </si>
  <si>
    <t>R-036</t>
  </si>
  <si>
    <t>R-040</t>
  </si>
  <si>
    <t>R-052</t>
  </si>
  <si>
    <t>R-054</t>
  </si>
  <si>
    <t>R-058</t>
  </si>
  <si>
    <t>R-059</t>
  </si>
  <si>
    <t>R-060</t>
  </si>
  <si>
    <t>R-069</t>
  </si>
  <si>
    <t>R-070</t>
  </si>
  <si>
    <t>R-071</t>
  </si>
  <si>
    <t>R-080</t>
  </si>
  <si>
    <t>R-083</t>
  </si>
  <si>
    <t>R-095</t>
  </si>
  <si>
    <t>R-096</t>
  </si>
  <si>
    <t>R-097</t>
  </si>
  <si>
    <t>R-098</t>
  </si>
  <si>
    <t>R-099</t>
  </si>
  <si>
    <t>R-100</t>
  </si>
  <si>
    <t>R-101</t>
  </si>
  <si>
    <t>R-102</t>
  </si>
  <si>
    <t>R-103</t>
  </si>
  <si>
    <t>R-104</t>
  </si>
  <si>
    <t>R-105</t>
  </si>
  <si>
    <t>R-117</t>
  </si>
  <si>
    <t>R-118</t>
  </si>
  <si>
    <t>R-119</t>
  </si>
  <si>
    <t>R-120</t>
  </si>
  <si>
    <t>R-121</t>
  </si>
  <si>
    <t>R-122</t>
  </si>
  <si>
    <t>R-125</t>
  </si>
  <si>
    <t>R-126</t>
  </si>
  <si>
    <t>R-127</t>
  </si>
  <si>
    <t>R-128</t>
  </si>
  <si>
    <t>R-129</t>
  </si>
  <si>
    <t>R-130</t>
  </si>
  <si>
    <t>R-131</t>
  </si>
  <si>
    <t>R-132</t>
  </si>
  <si>
    <t>R-133</t>
  </si>
  <si>
    <t>R-134</t>
  </si>
  <si>
    <t>R-135</t>
  </si>
  <si>
    <t>R-136</t>
  </si>
  <si>
    <t>R-137</t>
  </si>
  <si>
    <t>R-138</t>
  </si>
  <si>
    <t>R-139</t>
  </si>
  <si>
    <t>R-140</t>
  </si>
  <si>
    <t>R-141</t>
  </si>
  <si>
    <t>R-142</t>
  </si>
  <si>
    <t>R-143</t>
  </si>
  <si>
    <t>R-144</t>
  </si>
  <si>
    <t>R-145</t>
  </si>
  <si>
    <t>R-146</t>
  </si>
  <si>
    <t>R-147</t>
  </si>
  <si>
    <t>R-148</t>
  </si>
  <si>
    <t>R-149</t>
  </si>
  <si>
    <t>R-150</t>
  </si>
  <si>
    <t>R-151</t>
  </si>
  <si>
    <t>R-152</t>
  </si>
  <si>
    <t>R-153</t>
  </si>
  <si>
    <t>R-154</t>
  </si>
  <si>
    <t>R-155</t>
  </si>
  <si>
    <t>R-156</t>
  </si>
  <si>
    <t>R-157</t>
  </si>
  <si>
    <t>R-158</t>
  </si>
  <si>
    <t>R-159</t>
  </si>
  <si>
    <t>R-160</t>
  </si>
  <si>
    <t>R-161</t>
  </si>
  <si>
    <t>R-162</t>
  </si>
  <si>
    <t>R-163</t>
  </si>
  <si>
    <t>R-164</t>
  </si>
  <si>
    <t>R-165</t>
  </si>
  <si>
    <t>R-166</t>
  </si>
  <si>
    <t>R-167</t>
  </si>
  <si>
    <t>R-168</t>
  </si>
  <si>
    <t>R-169</t>
  </si>
  <si>
    <t>R-170</t>
  </si>
  <si>
    <t>R-171</t>
  </si>
  <si>
    <t>R-172</t>
  </si>
  <si>
    <t>R-173</t>
  </si>
  <si>
    <t>R-174</t>
  </si>
  <si>
    <t>R-175</t>
  </si>
  <si>
    <t>R-176</t>
  </si>
  <si>
    <t>R-177</t>
  </si>
  <si>
    <t>R-178</t>
  </si>
  <si>
    <t>R-179</t>
  </si>
  <si>
    <t>R-180</t>
  </si>
  <si>
    <t>R-181</t>
  </si>
  <si>
    <t>R-182</t>
  </si>
  <si>
    <t>R-183</t>
  </si>
  <si>
    <t>R-184</t>
  </si>
  <si>
    <t>R-185</t>
  </si>
  <si>
    <t>R-186</t>
  </si>
  <si>
    <t>R-187</t>
  </si>
  <si>
    <t>R-188</t>
  </si>
  <si>
    <t>R-189</t>
  </si>
  <si>
    <t>R-190</t>
  </si>
  <si>
    <t>R-191</t>
  </si>
  <si>
    <t>R-192</t>
  </si>
  <si>
    <t>R-193</t>
  </si>
  <si>
    <t>R-194</t>
  </si>
  <si>
    <t>R-195</t>
  </si>
  <si>
    <t>R-196</t>
  </si>
  <si>
    <t>R-197</t>
  </si>
  <si>
    <t>R-198</t>
  </si>
  <si>
    <t>R-199</t>
  </si>
  <si>
    <t>R-200</t>
  </si>
  <si>
    <t>R-201</t>
  </si>
  <si>
    <t>R-202</t>
  </si>
  <si>
    <t>R-203</t>
  </si>
  <si>
    <t>R-204</t>
  </si>
  <si>
    <t>R-205</t>
  </si>
  <si>
    <t>R-206</t>
  </si>
  <si>
    <t>R-207</t>
  </si>
  <si>
    <t>R-208</t>
  </si>
  <si>
    <t>R-209</t>
  </si>
  <si>
    <t>R-210</t>
  </si>
  <si>
    <t>R-211</t>
  </si>
  <si>
    <t>R-212</t>
  </si>
  <si>
    <t>R-213</t>
  </si>
  <si>
    <t>Moderadas</t>
  </si>
  <si>
    <t>16. Corredora de Seguros</t>
  </si>
  <si>
    <t>17. Riesgo Operativo</t>
  </si>
  <si>
    <t>19. Adquisiciones y Mantenimiento</t>
  </si>
  <si>
    <t>20. Recupero y Reestructuracion</t>
  </si>
  <si>
    <t>21. Riesgo de Liquidez</t>
  </si>
  <si>
    <t>22. Educacion</t>
  </si>
  <si>
    <t>01. Gobierno Corporativo</t>
  </si>
  <si>
    <t>02. Financiero</t>
  </si>
  <si>
    <t>03. Comercial y préstamos</t>
  </si>
  <si>
    <t>04. Tarjetas de Credito</t>
  </si>
  <si>
    <t xml:space="preserve">05. Gestión de Tesorería </t>
  </si>
  <si>
    <t>06. Gestión de Información Financiera y Contable</t>
  </si>
  <si>
    <t>07. Captaciones</t>
  </si>
  <si>
    <t>09. Gestión de Talento Humano</t>
  </si>
  <si>
    <t>24. Escuela de Talentos</t>
  </si>
  <si>
    <t>11. Cumplimiento Normas INCOOP</t>
  </si>
  <si>
    <t>23. Servicios Cooperativos</t>
  </si>
  <si>
    <t>COOPERATIVA COOPEDUC LTDA</t>
  </si>
  <si>
    <t>Catastroficas</t>
  </si>
  <si>
    <t>Menores</t>
  </si>
  <si>
    <t>08. Marketing</t>
  </si>
  <si>
    <t>R-123</t>
  </si>
  <si>
    <t>R-124</t>
  </si>
  <si>
    <t>R-214</t>
  </si>
  <si>
    <t>R-215</t>
  </si>
  <si>
    <t>R-216</t>
  </si>
  <si>
    <t>R-217</t>
  </si>
  <si>
    <t>R-218</t>
  </si>
  <si>
    <t>R-219</t>
  </si>
  <si>
    <t>R-220</t>
  </si>
  <si>
    <t>R-221</t>
  </si>
  <si>
    <t>R-222</t>
  </si>
  <si>
    <t>R-223</t>
  </si>
  <si>
    <t>R-224</t>
  </si>
  <si>
    <t>R-225</t>
  </si>
  <si>
    <t>R-226</t>
  </si>
  <si>
    <t>R-227</t>
  </si>
  <si>
    <t>R-228</t>
  </si>
  <si>
    <t>R-229</t>
  </si>
  <si>
    <t>R-230</t>
  </si>
  <si>
    <t>R-231</t>
  </si>
  <si>
    <t>R-232</t>
  </si>
  <si>
    <t>R-233</t>
  </si>
  <si>
    <t>R-234</t>
  </si>
  <si>
    <t>R-235</t>
  </si>
  <si>
    <t>R-236</t>
  </si>
  <si>
    <t>R-237</t>
  </si>
  <si>
    <t>R-238</t>
  </si>
  <si>
    <t>R-239</t>
  </si>
  <si>
    <t>R-240</t>
  </si>
  <si>
    <t>R-241</t>
  </si>
  <si>
    <t>R-242</t>
  </si>
  <si>
    <t>R-243</t>
  </si>
  <si>
    <t>R-244</t>
  </si>
  <si>
    <t>R-245</t>
  </si>
  <si>
    <t>R-246</t>
  </si>
  <si>
    <t>R-247</t>
  </si>
  <si>
    <t>R-248</t>
  </si>
  <si>
    <t>R-249</t>
  </si>
  <si>
    <t>R-250</t>
  </si>
  <si>
    <t>R-251</t>
  </si>
  <si>
    <t>Organización y Gerenciamiento</t>
  </si>
  <si>
    <t>Existe una organización formal basada en los principales negocios de la Cooperativa.  Manual de Funciones y Procedimientos no implementado. Esto puede dar lugar a desorganización, problemas en segregación de funciones.</t>
  </si>
  <si>
    <t>Operacional</t>
  </si>
  <si>
    <t>Financiero</t>
  </si>
  <si>
    <t>Cumplimiento</t>
  </si>
  <si>
    <t>Imagen</t>
  </si>
  <si>
    <t>Tecnologicos</t>
  </si>
  <si>
    <t xml:space="preserve">No se observa Gestión del Control del Flujo de Fondos </t>
  </si>
  <si>
    <t>No todos los Préstamos Bancarios obtenidos cuentan con autorización del Consejo de Administración. Gestión delegada en Área Financiera.</t>
  </si>
  <si>
    <t>No se evidencia análisis  previo de capacidad de pago de la Cooperativa antes de  tomar préstamos financieros. Se toma según necesidad.</t>
  </si>
  <si>
    <t>No se observa análisis de solvencia previo al otorgamiento de garantías reales a favor de Bancos.</t>
  </si>
  <si>
    <t>Gestión Financiera</t>
  </si>
  <si>
    <t>No se identifica control del spread financiero entre intereses pagados e intereses cobrados a socios y bancos.</t>
  </si>
  <si>
    <t xml:space="preserve">No se evidencia control de la Gestión del riesgo de cambio. La Cooperativa muestra posición pasiva en moneda extranjera. Se expone a pérdidas por subida del tipo de cambio en U$S </t>
  </si>
  <si>
    <t>Gestión de compras</t>
  </si>
  <si>
    <t>Ausencia de Política de Compras de mercaderías. Cada sector  decide qué y cuanto comprar lo que puede generar sobrecosto por compra de mercaderías o colusión con proveedores.</t>
  </si>
  <si>
    <t>No existe Plan de Inversión en activos fijos lo que da lugar a compras directas no planificadas en activo fijo</t>
  </si>
  <si>
    <t>Existen 25  tipos de créditos a socios pero no se observa Análisis Consolidado del Socio como Unidad de Riesgo.</t>
  </si>
  <si>
    <t>No se calcula la previsión de pérdidas por incobrables en base a criterios de análisis de calidad de cartera a socios. Solamente por mora de acuerdo a los parámetros del INCOOP</t>
  </si>
  <si>
    <t xml:space="preserve">Las líneas de créditos autorizadas a socios  ascienden a U$S XXX millones. Solamente requiere la aprobación del Área Financiera sin participación del Comité de Créditos. </t>
  </si>
  <si>
    <t>Ausencia de Política de Créditos a no socios (cooperativas).</t>
  </si>
  <si>
    <t>Gestión de Crédito SOCIOS</t>
  </si>
  <si>
    <t>Errores en Segregación de Funciones. La Caja realiza la transferencia de fondos, formaliza la operación y firma el contrato con el socio. No existe supervisión efectiva.</t>
  </si>
  <si>
    <t>No se cumplen los requerimientos de SEPRELAD para renovaciones de ahorros de socios.</t>
  </si>
  <si>
    <t>Captación de Ahorro de socios</t>
  </si>
  <si>
    <t xml:space="preserve">Varias líneas de negocios y ausencia de Políticas Contables formales de exposición y valuación por línea de negocios </t>
  </si>
  <si>
    <t>Información de Gestión por Líneas de Negocio considera solamente los Ingresos y Egresos. No considera criterios de apropiación de activos por negocio y costos financieros para cada línea.</t>
  </si>
  <si>
    <t>Se confecciona el Presupuesto Anual por Departamentos, pero no existe control de Ejecución Presupuestaria de Ingresos y Egresos.</t>
  </si>
  <si>
    <t>Riesgo de siniestro en instalaciones.</t>
  </si>
  <si>
    <t>Deficiencias en la seguridad de  la sala de servidores</t>
  </si>
  <si>
    <t>No existen políticas de restricción de acceso indebido a datos y programas.</t>
  </si>
  <si>
    <t>Información Financiera</t>
  </si>
  <si>
    <t>Seguridad Física instalaciones</t>
  </si>
  <si>
    <t>Seguridad Equipos Informáticos</t>
  </si>
  <si>
    <t>Pérdida de Datos Informáticos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</si>
</sst>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9"/>
      <color indexed="81"/>
      <name val="Tahoma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  <charset val="1"/>
    </font>
    <font>
      <b/>
      <sz val="16"/>
      <name val="Arial"/>
      <family val="2"/>
    </font>
    <font>
      <b/>
      <sz val="11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2"/>
      <color theme="0"/>
      <name val="Arial"/>
      <family val="2"/>
    </font>
    <font>
      <sz val="9"/>
      <color indexed="8"/>
      <name val="Arial"/>
      <family val="2"/>
    </font>
    <font>
      <sz val="10"/>
      <color theme="4" tint="0.59999389629810485"/>
      <name val="Arial"/>
      <family val="2"/>
    </font>
    <font>
      <b/>
      <sz val="10"/>
      <color rgb="FF00206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" fillId="0" borderId="0"/>
  </cellStyleXfs>
  <cellXfs count="202">
    <xf numFmtId="0" fontId="0" fillId="0" borderId="0" xfId="0"/>
    <xf numFmtId="0" fontId="6" fillId="0" borderId="1" xfId="0" applyFont="1" applyFill="1" applyBorder="1" applyAlignment="1" applyProtection="1">
      <alignment vertical="center" wrapText="1"/>
    </xf>
    <xf numFmtId="0" fontId="6" fillId="0" borderId="1" xfId="0" applyFont="1" applyBorder="1" applyAlignment="1" applyProtection="1">
      <alignment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6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6" fillId="6" borderId="1" xfId="0" applyFont="1" applyFill="1" applyBorder="1" applyAlignment="1" applyProtection="1">
      <alignment vertical="center"/>
    </xf>
    <xf numFmtId="0" fontId="6" fillId="6" borderId="1" xfId="0" applyFont="1" applyFill="1" applyBorder="1" applyAlignment="1" applyProtection="1">
      <alignment horizontal="left" vertical="center" wrapText="1"/>
    </xf>
    <xf numFmtId="0" fontId="6" fillId="6" borderId="0" xfId="0" applyFont="1" applyFill="1" applyAlignment="1" applyProtection="1">
      <alignment vertical="center"/>
    </xf>
    <xf numFmtId="0" fontId="6" fillId="6" borderId="1" xfId="0" applyFont="1" applyFill="1" applyBorder="1" applyAlignment="1" applyProtection="1">
      <alignment vertical="center" wrapText="1"/>
    </xf>
    <xf numFmtId="0" fontId="7" fillId="8" borderId="1" xfId="0" applyFont="1" applyFill="1" applyBorder="1" applyAlignment="1" applyProtection="1">
      <alignment horizontal="center" vertical="center" wrapText="1"/>
    </xf>
    <xf numFmtId="0" fontId="6" fillId="9" borderId="1" xfId="0" applyFont="1" applyFill="1" applyBorder="1" applyAlignment="1" applyProtection="1">
      <alignment horizontal="center" vertical="center"/>
    </xf>
    <xf numFmtId="0" fontId="7" fillId="8" borderId="2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4" borderId="3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6" fillId="8" borderId="1" xfId="0" applyFont="1" applyFill="1" applyBorder="1" applyAlignment="1" applyProtection="1">
      <alignment horizontal="center" vertical="center"/>
    </xf>
    <xf numFmtId="0" fontId="7" fillId="8" borderId="3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</xf>
    <xf numFmtId="0" fontId="7" fillId="3" borderId="3" xfId="0" applyFont="1" applyFill="1" applyBorder="1" applyAlignment="1" applyProtection="1">
      <alignment horizontal="center" vertical="center" wrapText="1"/>
    </xf>
    <xf numFmtId="1" fontId="7" fillId="4" borderId="3" xfId="0" applyNumberFormat="1" applyFont="1" applyFill="1" applyBorder="1" applyAlignment="1" applyProtection="1">
      <alignment horizontal="center" vertical="center" wrapText="1"/>
    </xf>
    <xf numFmtId="1" fontId="7" fillId="8" borderId="3" xfId="0" applyNumberFormat="1" applyFont="1" applyFill="1" applyBorder="1" applyAlignment="1" applyProtection="1">
      <alignment horizontal="center" vertical="center" wrapText="1"/>
    </xf>
    <xf numFmtId="1" fontId="6" fillId="0" borderId="0" xfId="0" applyNumberFormat="1" applyFont="1" applyAlignment="1" applyProtection="1">
      <alignment vertic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7" fillId="10" borderId="1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center" vertical="center" wrapText="1"/>
    </xf>
    <xf numFmtId="0" fontId="6" fillId="10" borderId="1" xfId="0" applyFont="1" applyFill="1" applyBorder="1" applyAlignment="1" applyProtection="1">
      <alignment horizontal="center" vertical="center"/>
    </xf>
    <xf numFmtId="0" fontId="7" fillId="8" borderId="9" xfId="0" applyFont="1" applyFill="1" applyBorder="1" applyAlignment="1" applyProtection="1">
      <alignment horizontal="center" vertical="center" textRotation="180" wrapText="1"/>
    </xf>
    <xf numFmtId="0" fontId="12" fillId="0" borderId="1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vertical="center"/>
    </xf>
    <xf numFmtId="0" fontId="0" fillId="7" borderId="1" xfId="0" applyFill="1" applyBorder="1" applyAlignment="1" applyProtection="1">
      <alignment horizontal="center" vertical="center"/>
      <protection hidden="1"/>
    </xf>
    <xf numFmtId="0" fontId="0" fillId="12" borderId="1" xfId="0" applyFill="1" applyBorder="1" applyAlignment="1" applyProtection="1">
      <alignment horizontal="center" vertical="center"/>
      <protection hidden="1"/>
    </xf>
    <xf numFmtId="0" fontId="0" fillId="9" borderId="1" xfId="0" applyFill="1" applyBorder="1" applyAlignment="1" applyProtection="1">
      <alignment horizontal="center" vertical="center"/>
      <protection hidden="1"/>
    </xf>
    <xf numFmtId="0" fontId="0" fillId="13" borderId="1" xfId="0" applyFill="1" applyBorder="1" applyAlignment="1" applyProtection="1">
      <alignment horizontal="center" vertical="center"/>
      <protection hidden="1"/>
    </xf>
    <xf numFmtId="0" fontId="0" fillId="14" borderId="0" xfId="0" applyFill="1" applyProtection="1">
      <protection hidden="1"/>
    </xf>
    <xf numFmtId="0" fontId="0" fillId="0" borderId="0" xfId="0" applyProtection="1">
      <protection hidden="1"/>
    </xf>
    <xf numFmtId="0" fontId="2" fillId="10" borderId="1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9" borderId="1" xfId="0" applyFill="1" applyBorder="1" applyProtection="1"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12" borderId="1" xfId="0" applyFill="1" applyBorder="1" applyProtection="1">
      <protection hidden="1"/>
    </xf>
    <xf numFmtId="0" fontId="0" fillId="7" borderId="1" xfId="0" applyFill="1" applyBorder="1" applyProtection="1">
      <protection hidden="1"/>
    </xf>
    <xf numFmtId="0" fontId="0" fillId="13" borderId="1" xfId="0" applyFill="1" applyBorder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14" fillId="0" borderId="10" xfId="0" applyFont="1" applyBorder="1" applyAlignment="1" applyProtection="1">
      <alignment horizontal="center" vertic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0" fillId="14" borderId="0" xfId="0" applyFill="1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0" fillId="14" borderId="0" xfId="0" applyFill="1" applyAlignment="1" applyProtection="1">
      <alignment horizontal="center"/>
      <protection hidden="1"/>
    </xf>
    <xf numFmtId="1" fontId="0" fillId="13" borderId="1" xfId="0" applyNumberFormat="1" applyFill="1" applyBorder="1" applyAlignment="1" applyProtection="1">
      <alignment horizontal="center" vertical="center"/>
      <protection hidden="1"/>
    </xf>
    <xf numFmtId="1" fontId="0" fillId="7" borderId="1" xfId="0" applyNumberFormat="1" applyFill="1" applyBorder="1" applyAlignment="1" applyProtection="1">
      <alignment horizontal="center" vertical="center"/>
      <protection hidden="1"/>
    </xf>
    <xf numFmtId="1" fontId="0" fillId="12" borderId="1" xfId="0" applyNumberFormat="1" applyFill="1" applyBorder="1" applyAlignment="1" applyProtection="1">
      <alignment horizontal="center" vertical="center"/>
      <protection hidden="1"/>
    </xf>
    <xf numFmtId="1" fontId="0" fillId="9" borderId="1" xfId="0" applyNumberFormat="1" applyFill="1" applyBorder="1" applyAlignment="1" applyProtection="1">
      <alignment horizontal="center" vertical="center"/>
      <protection hidden="1"/>
    </xf>
    <xf numFmtId="2" fontId="0" fillId="0" borderId="0" xfId="0" applyNumberFormat="1" applyProtection="1">
      <protection hidden="1"/>
    </xf>
    <xf numFmtId="1" fontId="0" fillId="0" borderId="1" xfId="0" applyNumberFormat="1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1" fontId="15" fillId="0" borderId="10" xfId="0" applyNumberFormat="1" applyFont="1" applyBorder="1" applyAlignment="1" applyProtection="1">
      <alignment horizontal="center" vertical="center"/>
      <protection hidden="1"/>
    </xf>
    <xf numFmtId="1" fontId="15" fillId="0" borderId="0" xfId="0" applyNumberFormat="1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6" fillId="0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1" fontId="6" fillId="0" borderId="1" xfId="0" applyNumberFormat="1" applyFont="1" applyFill="1" applyBorder="1" applyAlignment="1" applyProtection="1">
      <alignment horizontal="center" vertical="center"/>
      <protection hidden="1"/>
    </xf>
    <xf numFmtId="0" fontId="7" fillId="10" borderId="3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vertical="center"/>
    </xf>
    <xf numFmtId="0" fontId="1" fillId="0" borderId="0" xfId="0" applyFont="1"/>
    <xf numFmtId="0" fontId="2" fillId="8" borderId="1" xfId="0" applyFont="1" applyFill="1" applyBorder="1" applyAlignment="1" applyProtection="1">
      <alignment horizontal="center" vertical="center"/>
      <protection hidden="1"/>
    </xf>
    <xf numFmtId="0" fontId="2" fillId="8" borderId="11" xfId="0" applyFont="1" applyFill="1" applyBorder="1" applyAlignment="1" applyProtection="1">
      <alignment horizontal="center" vertical="center"/>
      <protection hidden="1"/>
    </xf>
    <xf numFmtId="0" fontId="2" fillId="8" borderId="12" xfId="0" applyFont="1" applyFill="1" applyBorder="1" applyAlignment="1" applyProtection="1">
      <alignment horizontal="center" vertical="center"/>
      <protection hidden="1"/>
    </xf>
    <xf numFmtId="0" fontId="7" fillId="6" borderId="11" xfId="0" applyFont="1" applyFill="1" applyBorder="1" applyAlignment="1" applyProtection="1">
      <alignment horizontal="center" vertical="center" wrapText="1"/>
    </xf>
    <xf numFmtId="0" fontId="7" fillId="6" borderId="12" xfId="0" applyFont="1" applyFill="1" applyBorder="1" applyAlignment="1" applyProtection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1" fillId="0" borderId="13" xfId="1" applyFont="1" applyFill="1" applyBorder="1" applyAlignment="1">
      <alignment wrapText="1"/>
    </xf>
    <xf numFmtId="0" fontId="0" fillId="0" borderId="15" xfId="0" applyBorder="1"/>
    <xf numFmtId="0" fontId="0" fillId="0" borderId="16" xfId="0" applyBorder="1"/>
    <xf numFmtId="0" fontId="10" fillId="0" borderId="0" xfId="0" applyFont="1"/>
    <xf numFmtId="0" fontId="1" fillId="0" borderId="15" xfId="1" applyFont="1" applyFill="1" applyBorder="1" applyAlignment="1">
      <alignment horizontal="left" wrapText="1"/>
    </xf>
    <xf numFmtId="0" fontId="0" fillId="0" borderId="1" xfId="0" applyBorder="1"/>
    <xf numFmtId="0" fontId="2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1" xfId="0" applyFont="1" applyBorder="1"/>
    <xf numFmtId="3" fontId="1" fillId="0" borderId="1" xfId="1" applyNumberFormat="1" applyFont="1" applyFill="1" applyBorder="1" applyAlignment="1">
      <alignment horizontal="center"/>
    </xf>
    <xf numFmtId="0" fontId="6" fillId="0" borderId="1" xfId="0" applyFont="1" applyFill="1" applyBorder="1" applyAlignment="1" applyProtection="1">
      <alignment wrapText="1"/>
    </xf>
    <xf numFmtId="0" fontId="17" fillId="15" borderId="18" xfId="1" applyFont="1" applyFill="1" applyBorder="1" applyAlignment="1">
      <alignment wrapText="1"/>
    </xf>
    <xf numFmtId="0" fontId="0" fillId="15" borderId="9" xfId="0" applyFill="1" applyBorder="1"/>
    <xf numFmtId="0" fontId="0" fillId="15" borderId="9" xfId="0" applyFill="1" applyBorder="1" applyAlignment="1">
      <alignment horizontal="center"/>
    </xf>
    <xf numFmtId="0" fontId="0" fillId="15" borderId="19" xfId="0" applyFill="1" applyBorder="1" applyAlignment="1">
      <alignment horizontal="center"/>
    </xf>
    <xf numFmtId="0" fontId="0" fillId="15" borderId="20" xfId="0" applyFill="1" applyBorder="1" applyAlignment="1">
      <alignment horizontal="center"/>
    </xf>
    <xf numFmtId="0" fontId="2" fillId="8" borderId="1" xfId="0" applyFont="1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/>
      <protection hidden="1"/>
    </xf>
    <xf numFmtId="0" fontId="2" fillId="17" borderId="1" xfId="0" applyFont="1" applyFill="1" applyBorder="1" applyAlignment="1" applyProtection="1">
      <alignment horizontal="center"/>
      <protection hidden="1"/>
    </xf>
    <xf numFmtId="0" fontId="2" fillId="17" borderId="1" xfId="0" applyFont="1" applyFill="1" applyBorder="1" applyAlignment="1">
      <alignment horizontal="left"/>
    </xf>
    <xf numFmtId="0" fontId="0" fillId="15" borderId="18" xfId="0" applyFill="1" applyBorder="1"/>
    <xf numFmtId="0" fontId="0" fillId="15" borderId="21" xfId="0" applyFill="1" applyBorder="1"/>
    <xf numFmtId="0" fontId="0" fillId="0" borderId="1" xfId="0" applyFill="1" applyBorder="1"/>
    <xf numFmtId="0" fontId="2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6" fillId="6" borderId="1" xfId="0" applyFont="1" applyFill="1" applyBorder="1" applyAlignment="1" applyProtection="1">
      <alignment wrapText="1"/>
    </xf>
    <xf numFmtId="3" fontId="2" fillId="0" borderId="1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6" fillId="0" borderId="1" xfId="0" applyFont="1" applyBorder="1" applyAlignment="1" applyProtection="1">
      <alignment vertic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7" fillId="1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wrapText="1"/>
      <protection locked="0"/>
    </xf>
    <xf numFmtId="0" fontId="6" fillId="0" borderId="1" xfId="0" applyFont="1" applyFill="1" applyBorder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7" fillId="4" borderId="3" xfId="0" applyFont="1" applyFill="1" applyBorder="1" applyAlignment="1" applyProtection="1">
      <alignment horizontal="center" vertical="center" wrapText="1"/>
    </xf>
    <xf numFmtId="0" fontId="8" fillId="16" borderId="1" xfId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 applyProtection="1">
      <alignment horizontal="center" vertical="center"/>
      <protection hidden="1"/>
    </xf>
    <xf numFmtId="0" fontId="2" fillId="12" borderId="1" xfId="0" applyFont="1" applyFill="1" applyBorder="1" applyAlignment="1" applyProtection="1">
      <alignment horizontal="center" vertical="center"/>
      <protection hidden="1"/>
    </xf>
    <xf numFmtId="0" fontId="2" fillId="7" borderId="1" xfId="0" applyFont="1" applyFill="1" applyBorder="1" applyAlignment="1" applyProtection="1">
      <alignment horizontal="center" vertical="center"/>
      <protection hidden="1"/>
    </xf>
    <xf numFmtId="0" fontId="2" fillId="13" borderId="1" xfId="0" applyFont="1" applyFill="1" applyBorder="1" applyAlignment="1" applyProtection="1">
      <alignment horizontal="center" vertical="center"/>
      <protection hidden="1"/>
    </xf>
    <xf numFmtId="1" fontId="2" fillId="1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20" fillId="6" borderId="1" xfId="0" applyFont="1" applyFill="1" applyBorder="1" applyAlignment="1">
      <alignment horizontal="center"/>
    </xf>
    <xf numFmtId="0" fontId="0" fillId="6" borderId="1" xfId="0" applyFill="1" applyBorder="1"/>
    <xf numFmtId="0" fontId="19" fillId="6" borderId="14" xfId="0" applyFont="1" applyFill="1" applyBorder="1"/>
    <xf numFmtId="0" fontId="0" fillId="19" borderId="1" xfId="0" applyFill="1" applyBorder="1"/>
    <xf numFmtId="0" fontId="0" fillId="19" borderId="13" xfId="0" applyFill="1" applyBorder="1"/>
    <xf numFmtId="0" fontId="0" fillId="19" borderId="14" xfId="0" applyFill="1" applyBorder="1"/>
    <xf numFmtId="0" fontId="0" fillId="7" borderId="1" xfId="0" applyFill="1" applyBorder="1" applyAlignment="1" applyProtection="1">
      <alignment horizontal="center"/>
      <protection hidden="1"/>
    </xf>
    <xf numFmtId="0" fontId="2" fillId="18" borderId="1" xfId="0" applyFont="1" applyFill="1" applyBorder="1" applyAlignment="1">
      <alignment horizontal="center"/>
    </xf>
    <xf numFmtId="0" fontId="0" fillId="20" borderId="1" xfId="0" applyFill="1" applyBorder="1"/>
    <xf numFmtId="0" fontId="2" fillId="13" borderId="1" xfId="0" applyFont="1" applyFill="1" applyBorder="1" applyAlignment="1">
      <alignment horizontal="center"/>
    </xf>
    <xf numFmtId="0" fontId="0" fillId="21" borderId="1" xfId="0" applyFill="1" applyBorder="1"/>
    <xf numFmtId="0" fontId="6" fillId="0" borderId="1" xfId="0" applyFont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7" fillId="10" borderId="3" xfId="0" applyFont="1" applyFill="1" applyBorder="1" applyAlignment="1" applyProtection="1">
      <alignment horizontal="center" vertical="center" wrapText="1"/>
    </xf>
    <xf numFmtId="0" fontId="7" fillId="10" borderId="2" xfId="0" applyFont="1" applyFill="1" applyBorder="1" applyAlignment="1" applyProtection="1">
      <alignment horizontal="center" vertical="center" wrapText="1"/>
    </xf>
    <xf numFmtId="0" fontId="7" fillId="10" borderId="7" xfId="0" applyFont="1" applyFill="1" applyBorder="1" applyAlignment="1" applyProtection="1">
      <alignment horizontal="center" vertical="center" wrapText="1"/>
    </xf>
    <xf numFmtId="0" fontId="7" fillId="10" borderId="8" xfId="0" applyFont="1" applyFill="1" applyBorder="1" applyAlignment="1" applyProtection="1">
      <alignment horizontal="center" vertical="center" wrapText="1"/>
    </xf>
    <xf numFmtId="0" fontId="7" fillId="10" borderId="17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/>
    </xf>
    <xf numFmtId="0" fontId="7" fillId="3" borderId="9" xfId="0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/>
    </xf>
    <xf numFmtId="0" fontId="7" fillId="4" borderId="23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4" borderId="19" xfId="0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horizontal="center" vertical="center" wrapText="1"/>
    </xf>
    <xf numFmtId="0" fontId="7" fillId="4" borderId="24" xfId="0" applyFont="1" applyFill="1" applyBorder="1" applyAlignment="1" applyProtection="1">
      <alignment horizontal="center" vertical="center" wrapText="1"/>
    </xf>
    <xf numFmtId="0" fontId="7" fillId="4" borderId="6" xfId="0" applyFont="1" applyFill="1" applyBorder="1" applyAlignment="1" applyProtection="1">
      <alignment horizontal="center" vertical="center" wrapText="1"/>
    </xf>
    <xf numFmtId="0" fontId="7" fillId="10" borderId="1" xfId="0" applyFont="1" applyFill="1" applyBorder="1" applyAlignment="1" applyProtection="1">
      <alignment horizontal="center" vertical="center"/>
    </xf>
    <xf numFmtId="0" fontId="7" fillId="4" borderId="7" xfId="0" applyFont="1" applyFill="1" applyBorder="1" applyAlignment="1" applyProtection="1">
      <alignment horizontal="center" vertical="center" wrapText="1"/>
    </xf>
    <xf numFmtId="0" fontId="7" fillId="4" borderId="8" xfId="0" applyFont="1" applyFill="1" applyBorder="1" applyAlignment="1" applyProtection="1">
      <alignment horizontal="center" vertical="center" wrapText="1"/>
    </xf>
    <xf numFmtId="0" fontId="7" fillId="4" borderId="17" xfId="0" applyFont="1" applyFill="1" applyBorder="1" applyAlignment="1" applyProtection="1">
      <alignment horizontal="center" vertical="center" wrapText="1"/>
    </xf>
    <xf numFmtId="0" fontId="7" fillId="10" borderId="19" xfId="0" applyFont="1" applyFill="1" applyBorder="1" applyAlignment="1" applyProtection="1">
      <alignment horizontal="center" vertical="center"/>
    </xf>
    <xf numFmtId="0" fontId="7" fillId="10" borderId="0" xfId="0" applyFont="1" applyFill="1" applyBorder="1" applyAlignment="1" applyProtection="1">
      <alignment horizontal="center" vertical="center"/>
    </xf>
    <xf numFmtId="0" fontId="7" fillId="10" borderId="5" xfId="0" applyFont="1" applyFill="1" applyBorder="1" applyAlignment="1" applyProtection="1">
      <alignment horizontal="center" vertical="center"/>
    </xf>
    <xf numFmtId="0" fontId="7" fillId="10" borderId="24" xfId="0" applyFont="1" applyFill="1" applyBorder="1" applyAlignment="1" applyProtection="1">
      <alignment horizontal="center" vertical="center"/>
    </xf>
    <xf numFmtId="0" fontId="7" fillId="10" borderId="22" xfId="0" applyFont="1" applyFill="1" applyBorder="1" applyAlignment="1" applyProtection="1">
      <alignment horizontal="center" vertical="center"/>
    </xf>
    <xf numFmtId="0" fontId="7" fillId="10" borderId="6" xfId="0" applyFont="1" applyFill="1" applyBorder="1" applyAlignment="1" applyProtection="1">
      <alignment horizontal="center" vertical="center"/>
    </xf>
    <xf numFmtId="0" fontId="7" fillId="4" borderId="3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6" fillId="10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7" fillId="3" borderId="9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 vertical="center" textRotation="180"/>
      <protection hidden="1"/>
    </xf>
    <xf numFmtId="0" fontId="7" fillId="11" borderId="25" xfId="0" applyFont="1" applyFill="1" applyBorder="1" applyAlignment="1" applyProtection="1">
      <alignment horizontal="center" vertical="center"/>
    </xf>
    <xf numFmtId="0" fontId="7" fillId="11" borderId="26" xfId="0" applyFont="1" applyFill="1" applyBorder="1" applyAlignment="1" applyProtection="1">
      <alignment horizontal="center" vertical="center"/>
    </xf>
    <xf numFmtId="0" fontId="11" fillId="0" borderId="1" xfId="1" applyFont="1" applyFill="1" applyBorder="1" applyAlignment="1">
      <alignment horizontal="left"/>
    </xf>
    <xf numFmtId="0" fontId="0" fillId="0" borderId="0" xfId="0" applyAlignment="1">
      <alignment horizontal="center"/>
    </xf>
    <xf numFmtId="0" fontId="8" fillId="1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16" borderId="1" xfId="1" applyFont="1" applyFill="1" applyBorder="1" applyAlignment="1">
      <alignment horizontal="center" vertical="center" wrapText="1"/>
    </xf>
    <xf numFmtId="0" fontId="7" fillId="17" borderId="28" xfId="0" applyFont="1" applyFill="1" applyBorder="1" applyAlignment="1" applyProtection="1">
      <alignment horizontal="center" vertical="center"/>
    </xf>
    <xf numFmtId="0" fontId="7" fillId="17" borderId="29" xfId="0" applyFont="1" applyFill="1" applyBorder="1" applyAlignment="1" applyProtection="1">
      <alignment horizontal="center" vertical="center"/>
    </xf>
    <xf numFmtId="0" fontId="7" fillId="17" borderId="27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>
      <alignment horizontal="center" vertical="center" textRotation="180" wrapText="1"/>
    </xf>
    <xf numFmtId="0" fontId="2" fillId="4" borderId="9" xfId="0" applyFont="1" applyFill="1" applyBorder="1" applyAlignment="1">
      <alignment horizontal="center" vertical="center" textRotation="180" wrapText="1"/>
    </xf>
    <xf numFmtId="0" fontId="1" fillId="0" borderId="30" xfId="0" applyFont="1" applyBorder="1" applyAlignment="1">
      <alignment vertical="center" wrapText="1"/>
    </xf>
  </cellXfs>
  <cellStyles count="4">
    <cellStyle name="=C:\WINNT\SYSTEM32\COMMAND.COM" xfId="1" xr:uid="{00000000-0005-0000-0000-000000000000}"/>
    <cellStyle name="Excel Built-in Piloto de Datos Ángulo" xfId="2" xr:uid="{00000000-0005-0000-0000-000001000000}"/>
    <cellStyle name="Normal" xfId="0" builtinId="0"/>
    <cellStyle name="Normal 2" xfId="3" xr:uid="{00000000-0005-0000-0000-000004000000}"/>
  </cellStyles>
  <dxfs count="156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CC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CC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CC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CC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CC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CC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CC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CC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CC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CC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CC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CC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CC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CC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CC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CC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CC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CC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CC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CC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INICIO!B1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ICIO!F1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ICIO!F1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158750</xdr:colOff>
      <xdr:row>0</xdr:row>
      <xdr:rowOff>63500</xdr:rowOff>
    </xdr:from>
    <xdr:to>
      <xdr:col>3</xdr:col>
      <xdr:colOff>1016000</xdr:colOff>
      <xdr:row>1</xdr:row>
      <xdr:rowOff>217768</xdr:rowOff>
    </xdr:to>
    <xdr:sp macro="" textlink="">
      <xdr:nvSpPr>
        <xdr:cNvPr id="3" name="Rectangle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359833" y="63500"/>
          <a:ext cx="857250" cy="302435"/>
        </a:xfrm>
        <a:prstGeom prst="rect">
          <a:avLst/>
        </a:prstGeom>
        <a:solidFill>
          <a:srgbClr val="A50021"/>
        </a:solidFill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s-ES" sz="1400" b="1" i="0" strike="noStrike">
              <a:solidFill>
                <a:srgbClr val="FFFFFF"/>
              </a:solidFill>
              <a:latin typeface="Arial"/>
              <a:cs typeface="Arial"/>
            </a:rPr>
            <a:t>INICIO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3</xdr:col>
      <xdr:colOff>952500</xdr:colOff>
      <xdr:row>2</xdr:row>
      <xdr:rowOff>154268</xdr:rowOff>
    </xdr:to>
    <xdr:sp macro="" textlink="">
      <xdr:nvSpPr>
        <xdr:cNvPr id="2" name="Rectangle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414618" y="0"/>
          <a:ext cx="952500" cy="311150"/>
        </a:xfrm>
        <a:prstGeom prst="rect">
          <a:avLst/>
        </a:prstGeom>
        <a:solidFill>
          <a:srgbClr val="A50021"/>
        </a:solidFill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s-ES" sz="1400" b="1" i="0" strike="noStrike">
              <a:solidFill>
                <a:srgbClr val="FFFFFF"/>
              </a:solidFill>
              <a:latin typeface="Arial"/>
              <a:cs typeface="Arial"/>
            </a:rPr>
            <a:t>INICIO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56030</xdr:colOff>
      <xdr:row>0</xdr:row>
      <xdr:rowOff>112058</xdr:rowOff>
    </xdr:from>
    <xdr:to>
      <xdr:col>0</xdr:col>
      <xdr:colOff>1008530</xdr:colOff>
      <xdr:row>2</xdr:row>
      <xdr:rowOff>109444</xdr:rowOff>
    </xdr:to>
    <xdr:sp macro="" textlink="">
      <xdr:nvSpPr>
        <xdr:cNvPr id="2" name="Rectangle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470648" y="112058"/>
          <a:ext cx="952500" cy="311151"/>
        </a:xfrm>
        <a:prstGeom prst="rect">
          <a:avLst/>
        </a:prstGeom>
        <a:solidFill>
          <a:srgbClr val="A50021"/>
        </a:solidFill>
        <a:ln w="9525">
          <a:noFill/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s-ES" sz="1400" b="1" i="0" strike="noStrike">
              <a:solidFill>
                <a:srgbClr val="FFFFFF"/>
              </a:solidFill>
              <a:latin typeface="Arial"/>
              <a:cs typeface="Arial"/>
            </a:rPr>
            <a:t>INICIO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1">
    <tabColor rgb="FF00B0F0"/>
    <pageSetUpPr fitToPage="1"/>
  </sheetPr>
  <dimension ref="A2:AF257"/>
  <sheetViews>
    <sheetView showGridLines="0" tabSelected="1" topLeftCell="D1" zoomScale="98" zoomScaleNormal="98" workbookViewId="0">
      <pane ySplit="6" topLeftCell="A22" activePane="bottomLeft" state="frozen"/>
      <selection activeCell="D1" sqref="D1"/>
      <selection pane="bottomLeft" activeCell="D27" sqref="D27"/>
    </sheetView>
  </sheetViews>
  <sheetFormatPr baseColWidth="10" defaultColWidth="11.42578125" defaultRowHeight="12" outlineLevelCol="1" x14ac:dyDescent="0.2"/>
  <cols>
    <col min="1" max="1" width="3" style="9" hidden="1" customWidth="1"/>
    <col min="2" max="3" width="5.85546875" style="9" hidden="1" customWidth="1"/>
    <col min="4" max="4" width="29.28515625" style="9" customWidth="1"/>
    <col min="5" max="5" width="23.28515625" style="9" customWidth="1"/>
    <col min="6" max="6" width="9.7109375" style="9" customWidth="1"/>
    <col min="7" max="7" width="70.42578125" style="9" customWidth="1"/>
    <col min="8" max="14" width="2.7109375" style="19" customWidth="1"/>
    <col min="15" max="15" width="15.140625" style="19" customWidth="1"/>
    <col min="16" max="16" width="8.7109375" style="19" hidden="1" customWidth="1"/>
    <col min="17" max="17" width="13.42578125" style="19" customWidth="1"/>
    <col min="18" max="18" width="9.28515625" style="19" hidden="1" customWidth="1"/>
    <col min="19" max="19" width="15.140625" style="19" hidden="1" customWidth="1"/>
    <col min="20" max="20" width="14.28515625" style="19" customWidth="1"/>
    <col min="21" max="21" width="11.5703125" style="25" customWidth="1" outlineLevel="1"/>
    <col min="22" max="22" width="59.85546875" style="9" customWidth="1" outlineLevel="1"/>
    <col min="23" max="23" width="14.28515625" style="11" customWidth="1" outlineLevel="1"/>
    <col min="24" max="24" width="8.5703125" style="19" hidden="1" customWidth="1" outlineLevel="1"/>
    <col min="25" max="25" width="15" style="11" customWidth="1" outlineLevel="1"/>
    <col min="26" max="26" width="8.85546875" style="19" hidden="1" customWidth="1" outlineLevel="1"/>
    <col min="27" max="27" width="19" style="11" customWidth="1" outlineLevel="1"/>
    <col min="28" max="28" width="7.7109375" style="9" hidden="1" customWidth="1" outlineLevel="1"/>
    <col min="29" max="29" width="15.42578125" style="9" customWidth="1" outlineLevel="1"/>
    <col min="30" max="30" width="10.85546875" style="9" hidden="1" customWidth="1" outlineLevel="1"/>
    <col min="31" max="31" width="15.5703125" style="19" customWidth="1" outlineLevel="1"/>
    <col min="32" max="32" width="7.42578125" style="29" hidden="1" customWidth="1" outlineLevel="1"/>
    <col min="33" max="16384" width="11.42578125" style="9"/>
  </cols>
  <sheetData>
    <row r="2" spans="1:32" x14ac:dyDescent="0.2">
      <c r="F2" s="168" t="s">
        <v>91</v>
      </c>
      <c r="G2" s="168"/>
      <c r="H2" s="34"/>
      <c r="I2" s="34"/>
      <c r="J2" s="34"/>
      <c r="K2" s="34"/>
      <c r="L2" s="34"/>
      <c r="M2" s="34"/>
      <c r="N2" s="34"/>
      <c r="O2" s="125"/>
      <c r="P2" s="34"/>
      <c r="Q2" s="34"/>
      <c r="R2" s="34"/>
      <c r="S2" s="34"/>
      <c r="T2" s="34"/>
      <c r="U2" s="172" t="s">
        <v>125</v>
      </c>
      <c r="V2" s="173"/>
      <c r="W2" s="173"/>
      <c r="X2" s="173"/>
      <c r="Y2" s="173"/>
      <c r="Z2" s="173"/>
      <c r="AA2" s="173"/>
      <c r="AB2" s="173"/>
      <c r="AC2" s="173"/>
      <c r="AD2" s="174"/>
      <c r="AE2" s="162" t="s">
        <v>92</v>
      </c>
      <c r="AF2" s="163"/>
    </row>
    <row r="3" spans="1:32" x14ac:dyDescent="0.2">
      <c r="A3" s="180"/>
      <c r="B3" s="180"/>
      <c r="C3" s="180"/>
      <c r="D3" s="181" t="s">
        <v>9</v>
      </c>
      <c r="E3" s="181" t="s">
        <v>12</v>
      </c>
      <c r="F3" s="153" t="s">
        <v>15</v>
      </c>
      <c r="G3" s="159" t="s">
        <v>14</v>
      </c>
      <c r="H3" s="169" t="s">
        <v>94</v>
      </c>
      <c r="I3" s="170"/>
      <c r="J3" s="170"/>
      <c r="K3" s="170"/>
      <c r="L3" s="170"/>
      <c r="M3" s="170"/>
      <c r="N3" s="170"/>
      <c r="O3" s="169" t="s">
        <v>95</v>
      </c>
      <c r="P3" s="170"/>
      <c r="Q3" s="170"/>
      <c r="R3" s="170"/>
      <c r="S3" s="170"/>
      <c r="T3" s="171"/>
      <c r="U3" s="175"/>
      <c r="V3" s="176"/>
      <c r="W3" s="176"/>
      <c r="X3" s="176"/>
      <c r="Y3" s="176"/>
      <c r="Z3" s="176"/>
      <c r="AA3" s="176"/>
      <c r="AB3" s="176"/>
      <c r="AC3" s="176"/>
      <c r="AD3" s="177"/>
      <c r="AE3" s="164"/>
      <c r="AF3" s="165"/>
    </row>
    <row r="4" spans="1:32" ht="69.75" customHeight="1" x14ac:dyDescent="0.2">
      <c r="A4" s="180"/>
      <c r="B4" s="180"/>
      <c r="C4" s="180"/>
      <c r="D4" s="182"/>
      <c r="E4" s="182"/>
      <c r="F4" s="183"/>
      <c r="G4" s="160"/>
      <c r="H4" s="199" t="s">
        <v>93</v>
      </c>
      <c r="I4" s="199" t="s">
        <v>387</v>
      </c>
      <c r="J4" s="199" t="s">
        <v>388</v>
      </c>
      <c r="K4" s="199" t="s">
        <v>389</v>
      </c>
      <c r="L4" s="199" t="s">
        <v>390</v>
      </c>
      <c r="M4" s="199" t="s">
        <v>26</v>
      </c>
      <c r="N4" s="199" t="s">
        <v>391</v>
      </c>
      <c r="O4" s="35" t="s">
        <v>162</v>
      </c>
      <c r="P4" s="35"/>
      <c r="Q4" s="35" t="s">
        <v>161</v>
      </c>
      <c r="R4" s="35"/>
      <c r="S4" s="21" t="s">
        <v>0</v>
      </c>
      <c r="T4" s="178" t="s">
        <v>168</v>
      </c>
      <c r="U4" s="154" t="s">
        <v>13</v>
      </c>
      <c r="V4" s="154" t="s">
        <v>2</v>
      </c>
      <c r="W4" s="156" t="s">
        <v>3</v>
      </c>
      <c r="X4" s="157"/>
      <c r="Y4" s="157"/>
      <c r="Z4" s="157"/>
      <c r="AA4" s="158"/>
      <c r="AB4" s="20"/>
      <c r="AC4" s="152" t="s">
        <v>133</v>
      </c>
      <c r="AD4" s="152" t="s">
        <v>1</v>
      </c>
      <c r="AE4" s="166"/>
      <c r="AF4" s="167"/>
    </row>
    <row r="5" spans="1:32" ht="24" x14ac:dyDescent="0.2">
      <c r="A5" s="36"/>
      <c r="B5" s="36" t="s">
        <v>23</v>
      </c>
      <c r="C5" s="36" t="s">
        <v>24</v>
      </c>
      <c r="D5" s="182"/>
      <c r="E5" s="182"/>
      <c r="F5" s="184"/>
      <c r="G5" s="161"/>
      <c r="H5" s="200"/>
      <c r="I5" s="200"/>
      <c r="J5" s="200"/>
      <c r="K5" s="200"/>
      <c r="L5" s="200"/>
      <c r="M5" s="200"/>
      <c r="N5" s="200"/>
      <c r="O5" s="131" t="s">
        <v>4</v>
      </c>
      <c r="P5" s="21" t="s">
        <v>5</v>
      </c>
      <c r="Q5" s="21" t="s">
        <v>4</v>
      </c>
      <c r="R5" s="21" t="s">
        <v>5</v>
      </c>
      <c r="S5" s="30"/>
      <c r="T5" s="179"/>
      <c r="U5" s="155"/>
      <c r="V5" s="155"/>
      <c r="W5" s="73" t="s">
        <v>8</v>
      </c>
      <c r="X5" s="73" t="s">
        <v>10</v>
      </c>
      <c r="Y5" s="73" t="s">
        <v>27</v>
      </c>
      <c r="Z5" s="73" t="s">
        <v>11</v>
      </c>
      <c r="AA5" s="73" t="s">
        <v>134</v>
      </c>
      <c r="AB5" s="26" t="s">
        <v>25</v>
      </c>
      <c r="AC5" s="153"/>
      <c r="AD5" s="153"/>
      <c r="AE5" s="21" t="s">
        <v>6</v>
      </c>
      <c r="AF5" s="27" t="s">
        <v>1</v>
      </c>
    </row>
    <row r="6" spans="1:32" x14ac:dyDescent="0.2">
      <c r="A6" s="23"/>
      <c r="B6" s="23"/>
      <c r="C6" s="23"/>
      <c r="D6" s="23"/>
      <c r="E6" s="23"/>
      <c r="F6" s="16"/>
      <c r="G6" s="23"/>
      <c r="H6" s="37"/>
      <c r="I6" s="37"/>
      <c r="J6" s="37"/>
      <c r="K6" s="37"/>
      <c r="L6" s="37"/>
      <c r="M6" s="37"/>
      <c r="N6" s="37"/>
      <c r="O6" s="24"/>
      <c r="P6" s="24"/>
      <c r="Q6" s="24"/>
      <c r="R6" s="24"/>
      <c r="S6" s="18"/>
      <c r="T6" s="18"/>
      <c r="U6" s="18"/>
      <c r="V6" s="18"/>
      <c r="W6" s="24"/>
      <c r="X6" s="24"/>
      <c r="Y6" s="24"/>
      <c r="Z6" s="24"/>
      <c r="AA6" s="24"/>
      <c r="AB6" s="24"/>
      <c r="AC6" s="24"/>
      <c r="AD6" s="24"/>
      <c r="AE6" s="24"/>
      <c r="AF6" s="28"/>
    </row>
    <row r="7" spans="1:32" ht="36" x14ac:dyDescent="0.2">
      <c r="A7" s="112"/>
      <c r="B7" s="112"/>
      <c r="C7" s="112"/>
      <c r="D7" s="116" t="s">
        <v>385</v>
      </c>
      <c r="E7" s="121"/>
      <c r="F7" s="119" t="s">
        <v>16</v>
      </c>
      <c r="G7" s="118" t="s">
        <v>386</v>
      </c>
      <c r="H7" s="5"/>
      <c r="I7" s="5"/>
      <c r="J7" s="5"/>
      <c r="K7" s="5"/>
      <c r="L7" s="5"/>
      <c r="M7" s="5"/>
      <c r="N7" s="5"/>
      <c r="O7" s="5"/>
      <c r="P7" s="70">
        <f t="shared" ref="P7:P67" si="0">IF(O7="Casi Certeza",5,IF(O7="Probable",4,IF(O7="Moderado",3,IF(O7="Poco Probable",2,IF(O7="Improbable",1,0)))))</f>
        <v>0</v>
      </c>
      <c r="Q7" s="22"/>
      <c r="R7" s="70">
        <f t="shared" ref="R7:R67" si="1">IF(Q7="Catastroficas",5,IF(Q7="Mayores",4,IF(Q7="Moderadas",3,IF(Q7="Menores",2,IF(Q7="Insignificante",1,0)))))</f>
        <v>0</v>
      </c>
      <c r="S7" s="70">
        <f t="shared" ref="S7:S67" si="2">+P7*R7</f>
        <v>0</v>
      </c>
      <c r="T7" s="71">
        <f t="shared" ref="T7:T67" si="3">IF(S7&gt;=13,"Extremo",IF(S7&gt;=9,"Alto",IF(S7&gt;=5,"Moderado",IF(S7&gt;=1,"Bajo",0))))</f>
        <v>0</v>
      </c>
      <c r="U7" s="8"/>
      <c r="V7" s="74"/>
      <c r="W7" s="5"/>
      <c r="X7" s="70"/>
      <c r="Y7" s="5"/>
      <c r="Z7" s="119"/>
      <c r="AA7" s="5"/>
      <c r="AB7" s="70"/>
      <c r="AC7" s="70"/>
      <c r="AD7" s="70"/>
      <c r="AE7" s="71"/>
      <c r="AF7" s="72">
        <f t="shared" ref="AF7:AF67" si="4">IF(AD7=0,0,S7/AD7)</f>
        <v>0</v>
      </c>
    </row>
    <row r="8" spans="1:32" ht="12.75" x14ac:dyDescent="0.2">
      <c r="A8" s="112"/>
      <c r="B8" s="112"/>
      <c r="C8" s="112"/>
      <c r="D8" s="116" t="s">
        <v>396</v>
      </c>
      <c r="E8" s="121"/>
      <c r="F8" s="119" t="s">
        <v>17</v>
      </c>
      <c r="G8" s="118" t="s">
        <v>392</v>
      </c>
      <c r="H8" s="5"/>
      <c r="I8" s="5"/>
      <c r="J8" s="5"/>
      <c r="K8" s="5"/>
      <c r="L8" s="5"/>
      <c r="M8" s="5"/>
      <c r="N8" s="5"/>
      <c r="O8" s="5"/>
      <c r="P8" s="70">
        <f t="shared" si="0"/>
        <v>0</v>
      </c>
      <c r="Q8" s="22"/>
      <c r="R8" s="70">
        <f t="shared" si="1"/>
        <v>0</v>
      </c>
      <c r="S8" s="70">
        <f t="shared" si="2"/>
        <v>0</v>
      </c>
      <c r="T8" s="71">
        <f t="shared" si="3"/>
        <v>0</v>
      </c>
      <c r="U8" s="8"/>
      <c r="V8" s="74"/>
      <c r="W8" s="5"/>
      <c r="X8" s="70"/>
      <c r="Y8" s="5"/>
      <c r="Z8" s="119"/>
      <c r="AA8" s="5"/>
      <c r="AB8" s="70"/>
      <c r="AC8" s="70"/>
      <c r="AD8" s="70"/>
      <c r="AE8" s="71"/>
      <c r="AF8" s="72">
        <f t="shared" si="4"/>
        <v>0</v>
      </c>
    </row>
    <row r="9" spans="1:32" ht="24" x14ac:dyDescent="0.2">
      <c r="A9" s="112"/>
      <c r="B9" s="112"/>
      <c r="C9" s="112"/>
      <c r="D9" s="116" t="s">
        <v>396</v>
      </c>
      <c r="E9" s="121"/>
      <c r="F9" s="119" t="s">
        <v>18</v>
      </c>
      <c r="G9" s="118" t="s">
        <v>393</v>
      </c>
      <c r="H9" s="5"/>
      <c r="I9" s="5"/>
      <c r="J9" s="5"/>
      <c r="K9" s="5"/>
      <c r="L9" s="5"/>
      <c r="M9" s="5"/>
      <c r="N9" s="5"/>
      <c r="O9" s="5"/>
      <c r="P9" s="70">
        <f t="shared" si="0"/>
        <v>0</v>
      </c>
      <c r="Q9" s="22"/>
      <c r="R9" s="70">
        <f t="shared" si="1"/>
        <v>0</v>
      </c>
      <c r="S9" s="70">
        <f t="shared" si="2"/>
        <v>0</v>
      </c>
      <c r="T9" s="71">
        <f t="shared" si="3"/>
        <v>0</v>
      </c>
      <c r="U9" s="8"/>
      <c r="V9" s="74"/>
      <c r="W9" s="5"/>
      <c r="X9" s="70">
        <f t="shared" ref="X9:X67" si="5">IF(W9="Permanente",10,IF(W9="Periodico",7,IF(W9="Ocasional",4,0)))</f>
        <v>0</v>
      </c>
      <c r="Y9" s="5"/>
      <c r="Z9" s="119">
        <f t="shared" ref="Z9:Z67" si="6">IF(Y9="Preventivo",3,IF(Y9="Correctivo",2,IF(Y9="Detectivo",1,0)))</f>
        <v>0</v>
      </c>
      <c r="AA9" s="5"/>
      <c r="AB9" s="70">
        <f t="shared" ref="AB9:AB67" si="7">IF(U9="SI",(X9+Z9),IF(U9="NO",1,0))</f>
        <v>0</v>
      </c>
      <c r="AC9" s="70" t="str">
        <f t="shared" ref="AC9:AC67" si="8">IF(AB9&gt;=10,"Optimo",IF(AB9&gt;=9,"Bueno",IF(AB9&gt;=7,"Mas que Regular",IF(AB9&gt;=5,"Regular",IF(AB9&gt;=1,"Insuficiente","")))))</f>
        <v/>
      </c>
      <c r="AD9" s="70">
        <f t="shared" ref="AD9:AD67" si="9">IF(AC9="Optimo",5,IF(AC9="Bueno",4,IF(AC9="Mas que Regular",3,IF(AC9="Regular",2,IF(AC9="Insuficiente",1,0)))))</f>
        <v>0</v>
      </c>
      <c r="AE9" s="71" t="str">
        <f t="shared" ref="AE9:AE67" si="10">IF(AND(T9="Extremo",AC9="Insuficiente"),"No Aceptable",IF(AND(T9="Extremo",AC9="Regular"),"No Aceptable",IF(AND(T9="Extremo",AC9="Mas que Regular"),"Mayor",IF(AND(T9="Extremo",AC9="Bueno"),"Media",IF(AND(T9="Extremo",AC9="Optimo"),"Menor",IF(AND(T9="Alto",AC9="Insuficiente"),"Mayor",IF(AND(T9="Alto",AC9="Regular"),"Mayor",IF(AND(T9="Alto",AC9="Mas que Regular"),"Mayor",IF(AND(T9="Alto",AC9="Bueno"),"Media",IF(AND(T9="Alto",AC9="Optimo"),"Menor",IF(AND(T9="Moderado",AC9="Insuficiente"),"Media",IF(AND(T9="Moderado",AC9="Regular"),"Media",IF(AND(T9="Moderado",AC9="Mas que Regular"),"Media",IF(AND(T9="Moderado",AC9="Bueno"),"Media",IF(AND(T9="Moderado",AC9="Optimo"),"Menor",IF(OR(T9="",AC9=""),"","Menor"))))))))))))))))</f>
        <v/>
      </c>
      <c r="AF9" s="72">
        <f t="shared" si="4"/>
        <v>0</v>
      </c>
    </row>
    <row r="10" spans="1:32" ht="24" x14ac:dyDescent="0.2">
      <c r="A10" s="112"/>
      <c r="B10" s="112"/>
      <c r="C10" s="112"/>
      <c r="D10" s="116" t="s">
        <v>396</v>
      </c>
      <c r="E10" s="121"/>
      <c r="F10" s="119" t="s">
        <v>19</v>
      </c>
      <c r="G10" s="118" t="s">
        <v>394</v>
      </c>
      <c r="H10" s="5"/>
      <c r="I10" s="5"/>
      <c r="J10" s="5"/>
      <c r="K10" s="5"/>
      <c r="L10" s="5"/>
      <c r="M10" s="5"/>
      <c r="N10" s="5"/>
      <c r="O10" s="5"/>
      <c r="P10" s="70">
        <f t="shared" si="0"/>
        <v>0</v>
      </c>
      <c r="Q10" s="22"/>
      <c r="R10" s="70">
        <f t="shared" si="1"/>
        <v>0</v>
      </c>
      <c r="S10" s="70">
        <f t="shared" si="2"/>
        <v>0</v>
      </c>
      <c r="T10" s="71">
        <f t="shared" si="3"/>
        <v>0</v>
      </c>
      <c r="U10" s="8"/>
      <c r="V10" s="74"/>
      <c r="W10" s="5"/>
      <c r="X10" s="70">
        <f t="shared" si="5"/>
        <v>0</v>
      </c>
      <c r="Y10" s="5"/>
      <c r="Z10" s="119">
        <f t="shared" si="6"/>
        <v>0</v>
      </c>
      <c r="AA10" s="5"/>
      <c r="AB10" s="70">
        <f t="shared" si="7"/>
        <v>0</v>
      </c>
      <c r="AC10" s="70" t="str">
        <f t="shared" si="8"/>
        <v/>
      </c>
      <c r="AD10" s="70">
        <f t="shared" si="9"/>
        <v>0</v>
      </c>
      <c r="AE10" s="71" t="str">
        <f t="shared" si="10"/>
        <v/>
      </c>
      <c r="AF10" s="72">
        <f t="shared" si="4"/>
        <v>0</v>
      </c>
    </row>
    <row r="11" spans="1:32" ht="24" x14ac:dyDescent="0.2">
      <c r="A11" s="112"/>
      <c r="B11" s="112"/>
      <c r="C11" s="112"/>
      <c r="D11" s="116" t="s">
        <v>396</v>
      </c>
      <c r="E11" s="121"/>
      <c r="F11" s="119" t="s">
        <v>20</v>
      </c>
      <c r="G11" s="118" t="s">
        <v>395</v>
      </c>
      <c r="H11" s="5"/>
      <c r="I11" s="5"/>
      <c r="J11" s="5"/>
      <c r="K11" s="5"/>
      <c r="L11" s="5"/>
      <c r="M11" s="5"/>
      <c r="N11" s="5"/>
      <c r="O11" s="5"/>
      <c r="P11" s="70">
        <f t="shared" si="0"/>
        <v>0</v>
      </c>
      <c r="Q11" s="5"/>
      <c r="R11" s="70">
        <f t="shared" si="1"/>
        <v>0</v>
      </c>
      <c r="S11" s="70">
        <f t="shared" si="2"/>
        <v>0</v>
      </c>
      <c r="T11" s="71">
        <f t="shared" si="3"/>
        <v>0</v>
      </c>
      <c r="U11" s="8"/>
      <c r="V11" s="74"/>
      <c r="W11" s="5"/>
      <c r="X11" s="70">
        <f t="shared" si="5"/>
        <v>0</v>
      </c>
      <c r="Y11" s="5"/>
      <c r="Z11" s="119">
        <f t="shared" si="6"/>
        <v>0</v>
      </c>
      <c r="AA11" s="5"/>
      <c r="AB11" s="70">
        <f t="shared" si="7"/>
        <v>0</v>
      </c>
      <c r="AC11" s="70" t="str">
        <f t="shared" si="8"/>
        <v/>
      </c>
      <c r="AD11" s="70">
        <f t="shared" si="9"/>
        <v>0</v>
      </c>
      <c r="AE11" s="71" t="str">
        <f t="shared" si="10"/>
        <v/>
      </c>
      <c r="AF11" s="72">
        <f t="shared" si="4"/>
        <v>0</v>
      </c>
    </row>
    <row r="12" spans="1:32" ht="24" x14ac:dyDescent="0.2">
      <c r="A12" s="112"/>
      <c r="B12" s="112"/>
      <c r="C12" s="112"/>
      <c r="D12" s="116" t="s">
        <v>396</v>
      </c>
      <c r="E12" s="121"/>
      <c r="F12" s="119" t="s">
        <v>21</v>
      </c>
      <c r="G12" s="118" t="s">
        <v>397</v>
      </c>
      <c r="H12" s="5"/>
      <c r="I12" s="5"/>
      <c r="J12" s="5"/>
      <c r="K12" s="5"/>
      <c r="L12" s="5"/>
      <c r="M12" s="5"/>
      <c r="N12" s="5"/>
      <c r="O12" s="5"/>
      <c r="P12" s="70">
        <f t="shared" si="0"/>
        <v>0</v>
      </c>
      <c r="Q12" s="5"/>
      <c r="R12" s="70">
        <f t="shared" si="1"/>
        <v>0</v>
      </c>
      <c r="S12" s="70">
        <f t="shared" si="2"/>
        <v>0</v>
      </c>
      <c r="T12" s="71">
        <f t="shared" si="3"/>
        <v>0</v>
      </c>
      <c r="U12" s="8"/>
      <c r="V12" s="74"/>
      <c r="W12" s="5"/>
      <c r="X12" s="70">
        <f t="shared" si="5"/>
        <v>0</v>
      </c>
      <c r="Y12" s="5"/>
      <c r="Z12" s="119">
        <f t="shared" si="6"/>
        <v>0</v>
      </c>
      <c r="AA12" s="5"/>
      <c r="AB12" s="70">
        <f t="shared" si="7"/>
        <v>0</v>
      </c>
      <c r="AC12" s="70" t="str">
        <f t="shared" si="8"/>
        <v/>
      </c>
      <c r="AD12" s="70">
        <f t="shared" si="9"/>
        <v>0</v>
      </c>
      <c r="AE12" s="71" t="str">
        <f t="shared" si="10"/>
        <v/>
      </c>
      <c r="AF12" s="72">
        <f t="shared" si="4"/>
        <v>0</v>
      </c>
    </row>
    <row r="13" spans="1:32" ht="36" x14ac:dyDescent="0.2">
      <c r="A13" s="112"/>
      <c r="B13" s="112"/>
      <c r="C13" s="112"/>
      <c r="D13" s="116" t="s">
        <v>396</v>
      </c>
      <c r="E13" s="121"/>
      <c r="F13" s="119" t="s">
        <v>22</v>
      </c>
      <c r="G13" s="118" t="s">
        <v>398</v>
      </c>
      <c r="H13" s="5"/>
      <c r="I13" s="5"/>
      <c r="J13" s="5"/>
      <c r="K13" s="5"/>
      <c r="L13" s="5"/>
      <c r="M13" s="5"/>
      <c r="N13" s="5"/>
      <c r="O13" s="5"/>
      <c r="P13" s="70">
        <f t="shared" si="0"/>
        <v>0</v>
      </c>
      <c r="Q13" s="5"/>
      <c r="R13" s="70">
        <f t="shared" si="1"/>
        <v>0</v>
      </c>
      <c r="S13" s="70">
        <f t="shared" si="2"/>
        <v>0</v>
      </c>
      <c r="T13" s="71">
        <f t="shared" si="3"/>
        <v>0</v>
      </c>
      <c r="U13" s="8"/>
      <c r="V13" s="74"/>
      <c r="W13" s="5"/>
      <c r="X13" s="70">
        <f t="shared" si="5"/>
        <v>0</v>
      </c>
      <c r="Y13" s="5"/>
      <c r="Z13" s="119">
        <f t="shared" si="6"/>
        <v>0</v>
      </c>
      <c r="AA13" s="5"/>
      <c r="AB13" s="70">
        <f t="shared" si="7"/>
        <v>0</v>
      </c>
      <c r="AC13" s="70" t="str">
        <f t="shared" si="8"/>
        <v/>
      </c>
      <c r="AD13" s="70">
        <f t="shared" si="9"/>
        <v>0</v>
      </c>
      <c r="AE13" s="71" t="str">
        <f t="shared" si="10"/>
        <v/>
      </c>
      <c r="AF13" s="72">
        <f t="shared" si="4"/>
        <v>0</v>
      </c>
    </row>
    <row r="14" spans="1:32" ht="36" x14ac:dyDescent="0.2">
      <c r="A14" s="112"/>
      <c r="B14" s="112"/>
      <c r="C14" s="112"/>
      <c r="D14" s="116" t="s">
        <v>399</v>
      </c>
      <c r="E14" s="121"/>
      <c r="F14" s="119" t="s">
        <v>169</v>
      </c>
      <c r="G14" s="118" t="s">
        <v>400</v>
      </c>
      <c r="H14" s="5"/>
      <c r="I14" s="5"/>
      <c r="J14" s="5"/>
      <c r="K14" s="5"/>
      <c r="L14" s="5"/>
      <c r="M14" s="5"/>
      <c r="N14" s="5"/>
      <c r="O14" s="5"/>
      <c r="P14" s="70">
        <f t="shared" si="0"/>
        <v>0</v>
      </c>
      <c r="Q14" s="5"/>
      <c r="R14" s="70">
        <f t="shared" si="1"/>
        <v>0</v>
      </c>
      <c r="S14" s="70">
        <f t="shared" si="2"/>
        <v>0</v>
      </c>
      <c r="T14" s="71">
        <f t="shared" si="3"/>
        <v>0</v>
      </c>
      <c r="U14" s="8"/>
      <c r="V14" s="74"/>
      <c r="W14" s="5"/>
      <c r="X14" s="70">
        <f t="shared" si="5"/>
        <v>0</v>
      </c>
      <c r="Y14" s="5"/>
      <c r="Z14" s="119">
        <f t="shared" si="6"/>
        <v>0</v>
      </c>
      <c r="AA14" s="5"/>
      <c r="AB14" s="70">
        <f t="shared" si="7"/>
        <v>0</v>
      </c>
      <c r="AC14" s="70" t="str">
        <f t="shared" si="8"/>
        <v/>
      </c>
      <c r="AD14" s="70">
        <f t="shared" si="9"/>
        <v>0</v>
      </c>
      <c r="AE14" s="71" t="str">
        <f t="shared" si="10"/>
        <v/>
      </c>
      <c r="AF14" s="72">
        <f t="shared" si="4"/>
        <v>0</v>
      </c>
    </row>
    <row r="15" spans="1:32" ht="24" x14ac:dyDescent="0.2">
      <c r="A15" s="112"/>
      <c r="B15" s="112"/>
      <c r="C15" s="112"/>
      <c r="D15" s="116" t="s">
        <v>399</v>
      </c>
      <c r="E15" s="121"/>
      <c r="F15" s="119" t="s">
        <v>28</v>
      </c>
      <c r="G15" s="118" t="s">
        <v>401</v>
      </c>
      <c r="H15" s="5"/>
      <c r="I15" s="5"/>
      <c r="J15" s="5"/>
      <c r="K15" s="5"/>
      <c r="L15" s="5"/>
      <c r="M15" s="5"/>
      <c r="N15" s="5"/>
      <c r="O15" s="5"/>
      <c r="P15" s="70">
        <f t="shared" si="0"/>
        <v>0</v>
      </c>
      <c r="Q15" s="5"/>
      <c r="R15" s="70">
        <f t="shared" si="1"/>
        <v>0</v>
      </c>
      <c r="S15" s="70">
        <f t="shared" si="2"/>
        <v>0</v>
      </c>
      <c r="T15" s="71">
        <f t="shared" si="3"/>
        <v>0</v>
      </c>
      <c r="U15" s="8"/>
      <c r="V15" s="74"/>
      <c r="W15" s="5"/>
      <c r="X15" s="70">
        <f t="shared" si="5"/>
        <v>0</v>
      </c>
      <c r="Y15" s="5"/>
      <c r="Z15" s="119">
        <f t="shared" si="6"/>
        <v>0</v>
      </c>
      <c r="AA15" s="5"/>
      <c r="AB15" s="70">
        <f t="shared" si="7"/>
        <v>0</v>
      </c>
      <c r="AC15" s="70" t="str">
        <f t="shared" si="8"/>
        <v/>
      </c>
      <c r="AD15" s="70">
        <f t="shared" si="9"/>
        <v>0</v>
      </c>
      <c r="AE15" s="71" t="str">
        <f t="shared" si="10"/>
        <v/>
      </c>
      <c r="AF15" s="72">
        <f t="shared" si="4"/>
        <v>0</v>
      </c>
    </row>
    <row r="16" spans="1:32" ht="24" x14ac:dyDescent="0.2">
      <c r="A16" s="112"/>
      <c r="B16" s="112"/>
      <c r="C16" s="112"/>
      <c r="D16" s="116" t="s">
        <v>406</v>
      </c>
      <c r="E16" s="121"/>
      <c r="F16" s="119" t="s">
        <v>170</v>
      </c>
      <c r="G16" s="118" t="s">
        <v>402</v>
      </c>
      <c r="H16" s="5"/>
      <c r="I16" s="5"/>
      <c r="J16" s="5"/>
      <c r="K16" s="5"/>
      <c r="L16" s="5"/>
      <c r="M16" s="5"/>
      <c r="N16" s="5"/>
      <c r="O16" s="5"/>
      <c r="P16" s="70">
        <f t="shared" si="0"/>
        <v>0</v>
      </c>
      <c r="Q16" s="5"/>
      <c r="R16" s="70">
        <f t="shared" si="1"/>
        <v>0</v>
      </c>
      <c r="S16" s="70">
        <f t="shared" si="2"/>
        <v>0</v>
      </c>
      <c r="T16" s="71">
        <f t="shared" si="3"/>
        <v>0</v>
      </c>
      <c r="U16" s="8"/>
      <c r="V16" s="74"/>
      <c r="W16" s="5"/>
      <c r="X16" s="70">
        <f t="shared" si="5"/>
        <v>0</v>
      </c>
      <c r="Y16" s="5"/>
      <c r="Z16" s="119">
        <f t="shared" si="6"/>
        <v>0</v>
      </c>
      <c r="AA16" s="5"/>
      <c r="AB16" s="70">
        <f t="shared" si="7"/>
        <v>0</v>
      </c>
      <c r="AC16" s="70" t="str">
        <f t="shared" si="8"/>
        <v/>
      </c>
      <c r="AD16" s="70">
        <f t="shared" si="9"/>
        <v>0</v>
      </c>
      <c r="AE16" s="71" t="str">
        <f t="shared" si="10"/>
        <v/>
      </c>
      <c r="AF16" s="72">
        <f t="shared" si="4"/>
        <v>0</v>
      </c>
    </row>
    <row r="17" spans="1:32" ht="36" x14ac:dyDescent="0.2">
      <c r="A17" s="112"/>
      <c r="B17" s="112"/>
      <c r="C17" s="112"/>
      <c r="D17" s="116" t="s">
        <v>406</v>
      </c>
      <c r="E17" s="121"/>
      <c r="F17" s="119" t="s">
        <v>171</v>
      </c>
      <c r="G17" s="118" t="s">
        <v>403</v>
      </c>
      <c r="H17" s="5"/>
      <c r="I17" s="5"/>
      <c r="J17" s="5"/>
      <c r="K17" s="5"/>
      <c r="L17" s="5"/>
      <c r="M17" s="5"/>
      <c r="N17" s="5"/>
      <c r="O17" s="5"/>
      <c r="P17" s="70">
        <f t="shared" si="0"/>
        <v>0</v>
      </c>
      <c r="Q17" s="5"/>
      <c r="R17" s="70">
        <f t="shared" si="1"/>
        <v>0</v>
      </c>
      <c r="S17" s="70">
        <f t="shared" si="2"/>
        <v>0</v>
      </c>
      <c r="T17" s="71">
        <f t="shared" si="3"/>
        <v>0</v>
      </c>
      <c r="U17" s="8"/>
      <c r="V17" s="74"/>
      <c r="W17" s="5"/>
      <c r="X17" s="70">
        <f t="shared" si="5"/>
        <v>0</v>
      </c>
      <c r="Y17" s="5"/>
      <c r="Z17" s="119">
        <f t="shared" si="6"/>
        <v>0</v>
      </c>
      <c r="AA17" s="5"/>
      <c r="AB17" s="70">
        <f t="shared" si="7"/>
        <v>0</v>
      </c>
      <c r="AC17" s="70" t="str">
        <f t="shared" si="8"/>
        <v/>
      </c>
      <c r="AD17" s="70">
        <f t="shared" si="9"/>
        <v>0</v>
      </c>
      <c r="AE17" s="71" t="str">
        <f t="shared" si="10"/>
        <v/>
      </c>
      <c r="AF17" s="72">
        <f t="shared" si="4"/>
        <v>0</v>
      </c>
    </row>
    <row r="18" spans="1:32" ht="36" x14ac:dyDescent="0.2">
      <c r="A18" s="112"/>
      <c r="B18" s="112"/>
      <c r="C18" s="112"/>
      <c r="D18" s="116" t="s">
        <v>406</v>
      </c>
      <c r="E18" s="121"/>
      <c r="F18" s="119" t="s">
        <v>172</v>
      </c>
      <c r="G18" s="118" t="s">
        <v>404</v>
      </c>
      <c r="H18" s="5"/>
      <c r="I18" s="5"/>
      <c r="J18" s="5"/>
      <c r="K18" s="5"/>
      <c r="L18" s="5"/>
      <c r="M18" s="5"/>
      <c r="N18" s="5"/>
      <c r="O18" s="5"/>
      <c r="P18" s="70">
        <f t="shared" si="0"/>
        <v>0</v>
      </c>
      <c r="Q18" s="5"/>
      <c r="R18" s="70">
        <f t="shared" si="1"/>
        <v>0</v>
      </c>
      <c r="S18" s="70">
        <f t="shared" si="2"/>
        <v>0</v>
      </c>
      <c r="T18" s="71">
        <f t="shared" si="3"/>
        <v>0</v>
      </c>
      <c r="U18" s="8"/>
      <c r="V18" s="74"/>
      <c r="W18" s="5"/>
      <c r="X18" s="70">
        <f t="shared" si="5"/>
        <v>0</v>
      </c>
      <c r="Y18" s="5"/>
      <c r="Z18" s="119">
        <f t="shared" si="6"/>
        <v>0</v>
      </c>
      <c r="AA18" s="5"/>
      <c r="AB18" s="70">
        <f t="shared" si="7"/>
        <v>0</v>
      </c>
      <c r="AC18" s="70" t="str">
        <f t="shared" si="8"/>
        <v/>
      </c>
      <c r="AD18" s="70">
        <f t="shared" si="9"/>
        <v>0</v>
      </c>
      <c r="AE18" s="71" t="str">
        <f t="shared" si="10"/>
        <v/>
      </c>
      <c r="AF18" s="72">
        <f t="shared" si="4"/>
        <v>0</v>
      </c>
    </row>
    <row r="19" spans="1:32" x14ac:dyDescent="0.2">
      <c r="A19" s="112"/>
      <c r="B19" s="112"/>
      <c r="C19" s="112"/>
      <c r="D19" s="116" t="s">
        <v>406</v>
      </c>
      <c r="E19" s="121"/>
      <c r="F19" s="119" t="s">
        <v>29</v>
      </c>
      <c r="G19" s="118" t="s">
        <v>405</v>
      </c>
      <c r="H19" s="5"/>
      <c r="I19" s="5"/>
      <c r="J19" s="5"/>
      <c r="K19" s="5"/>
      <c r="L19" s="5"/>
      <c r="M19" s="5"/>
      <c r="N19" s="5"/>
      <c r="O19" s="5"/>
      <c r="P19" s="70">
        <f t="shared" si="0"/>
        <v>0</v>
      </c>
      <c r="Q19" s="5"/>
      <c r="R19" s="70">
        <f t="shared" si="1"/>
        <v>0</v>
      </c>
      <c r="S19" s="70">
        <f t="shared" si="2"/>
        <v>0</v>
      </c>
      <c r="T19" s="71">
        <f t="shared" si="3"/>
        <v>0</v>
      </c>
      <c r="U19" s="8"/>
      <c r="V19" s="74"/>
      <c r="W19" s="5"/>
      <c r="X19" s="70">
        <f t="shared" si="5"/>
        <v>0</v>
      </c>
      <c r="Y19" s="5"/>
      <c r="Z19" s="119">
        <f t="shared" si="6"/>
        <v>0</v>
      </c>
      <c r="AA19" s="5"/>
      <c r="AB19" s="70">
        <f t="shared" si="7"/>
        <v>0</v>
      </c>
      <c r="AC19" s="70" t="str">
        <f t="shared" si="8"/>
        <v/>
      </c>
      <c r="AD19" s="70">
        <f t="shared" si="9"/>
        <v>0</v>
      </c>
      <c r="AE19" s="71" t="str">
        <f t="shared" si="10"/>
        <v/>
      </c>
      <c r="AF19" s="72">
        <f t="shared" si="4"/>
        <v>0</v>
      </c>
    </row>
    <row r="20" spans="1:32" ht="39" thickBot="1" x14ac:dyDescent="0.25">
      <c r="A20" s="112"/>
      <c r="B20" s="112"/>
      <c r="C20" s="112"/>
      <c r="D20" s="75" t="s">
        <v>409</v>
      </c>
      <c r="E20" s="121"/>
      <c r="F20" s="119" t="s">
        <v>30</v>
      </c>
      <c r="G20" s="201" t="s">
        <v>407</v>
      </c>
      <c r="H20" s="5"/>
      <c r="I20" s="5"/>
      <c r="J20" s="5"/>
      <c r="K20" s="5"/>
      <c r="L20" s="5"/>
      <c r="M20" s="5"/>
      <c r="N20" s="5"/>
      <c r="O20" s="5"/>
      <c r="P20" s="70">
        <f t="shared" si="0"/>
        <v>0</v>
      </c>
      <c r="Q20" s="5"/>
      <c r="R20" s="70">
        <f t="shared" si="1"/>
        <v>0</v>
      </c>
      <c r="S20" s="70">
        <f t="shared" si="2"/>
        <v>0</v>
      </c>
      <c r="T20" s="71">
        <f t="shared" si="3"/>
        <v>0</v>
      </c>
      <c r="U20" s="8"/>
      <c r="V20" s="74"/>
      <c r="W20" s="5"/>
      <c r="X20" s="70">
        <f t="shared" si="5"/>
        <v>0</v>
      </c>
      <c r="Y20" s="5"/>
      <c r="Z20" s="119">
        <f t="shared" si="6"/>
        <v>0</v>
      </c>
      <c r="AA20" s="5"/>
      <c r="AB20" s="70">
        <f t="shared" si="7"/>
        <v>0</v>
      </c>
      <c r="AC20" s="70" t="str">
        <f t="shared" si="8"/>
        <v/>
      </c>
      <c r="AD20" s="70">
        <f t="shared" si="9"/>
        <v>0</v>
      </c>
      <c r="AE20" s="71" t="str">
        <f t="shared" si="10"/>
        <v/>
      </c>
      <c r="AF20" s="72">
        <f t="shared" si="4"/>
        <v>0</v>
      </c>
    </row>
    <row r="21" spans="1:32" ht="26.25" thickBot="1" x14ac:dyDescent="0.25">
      <c r="A21" s="113"/>
      <c r="B21" s="113"/>
      <c r="C21" s="113"/>
      <c r="D21" s="75" t="s">
        <v>409</v>
      </c>
      <c r="E21" s="121"/>
      <c r="F21" s="119" t="s">
        <v>31</v>
      </c>
      <c r="G21" s="201" t="s">
        <v>408</v>
      </c>
      <c r="H21" s="5"/>
      <c r="I21" s="5"/>
      <c r="J21" s="5"/>
      <c r="K21" s="5"/>
      <c r="L21" s="5"/>
      <c r="M21" s="5"/>
      <c r="N21" s="5"/>
      <c r="O21" s="5"/>
      <c r="P21" s="70">
        <f t="shared" si="0"/>
        <v>0</v>
      </c>
      <c r="Q21" s="5"/>
      <c r="R21" s="70">
        <f t="shared" si="1"/>
        <v>0</v>
      </c>
      <c r="S21" s="70">
        <f t="shared" si="2"/>
        <v>0</v>
      </c>
      <c r="T21" s="71">
        <f t="shared" si="3"/>
        <v>0</v>
      </c>
      <c r="U21" s="8"/>
      <c r="V21" s="74"/>
      <c r="W21" s="5"/>
      <c r="X21" s="70">
        <f t="shared" si="5"/>
        <v>0</v>
      </c>
      <c r="Y21" s="5"/>
      <c r="Z21" s="119">
        <f t="shared" si="6"/>
        <v>0</v>
      </c>
      <c r="AA21" s="5"/>
      <c r="AB21" s="70">
        <f t="shared" si="7"/>
        <v>0</v>
      </c>
      <c r="AC21" s="70" t="str">
        <f t="shared" si="8"/>
        <v/>
      </c>
      <c r="AD21" s="70">
        <f t="shared" si="9"/>
        <v>0</v>
      </c>
      <c r="AE21" s="71" t="str">
        <f t="shared" si="10"/>
        <v/>
      </c>
      <c r="AF21" s="72">
        <f t="shared" si="4"/>
        <v>0</v>
      </c>
    </row>
    <row r="22" spans="1:32" ht="26.25" thickBot="1" x14ac:dyDescent="0.25">
      <c r="A22" s="113"/>
      <c r="B22" s="113"/>
      <c r="C22" s="113"/>
      <c r="D22" s="75" t="s">
        <v>416</v>
      </c>
      <c r="E22" s="121"/>
      <c r="F22" s="119" t="s">
        <v>32</v>
      </c>
      <c r="G22" s="201" t="s">
        <v>410</v>
      </c>
      <c r="H22" s="5"/>
      <c r="I22" s="5"/>
      <c r="J22" s="5"/>
      <c r="K22" s="5"/>
      <c r="L22" s="5"/>
      <c r="M22" s="5"/>
      <c r="N22" s="5"/>
      <c r="O22" s="5"/>
      <c r="P22" s="70">
        <f t="shared" si="0"/>
        <v>0</v>
      </c>
      <c r="Q22" s="5"/>
      <c r="R22" s="70">
        <f t="shared" si="1"/>
        <v>0</v>
      </c>
      <c r="S22" s="70">
        <f t="shared" si="2"/>
        <v>0</v>
      </c>
      <c r="T22" s="71">
        <f t="shared" si="3"/>
        <v>0</v>
      </c>
      <c r="U22" s="8"/>
      <c r="V22" s="74"/>
      <c r="W22" s="5"/>
      <c r="X22" s="70">
        <f t="shared" si="5"/>
        <v>0</v>
      </c>
      <c r="Y22" s="5"/>
      <c r="Z22" s="119">
        <f t="shared" si="6"/>
        <v>0</v>
      </c>
      <c r="AA22" s="5"/>
      <c r="AB22" s="70">
        <f t="shared" si="7"/>
        <v>0</v>
      </c>
      <c r="AC22" s="70" t="str">
        <f t="shared" si="8"/>
        <v/>
      </c>
      <c r="AD22" s="70">
        <f t="shared" si="9"/>
        <v>0</v>
      </c>
      <c r="AE22" s="71" t="str">
        <f t="shared" si="10"/>
        <v/>
      </c>
      <c r="AF22" s="72">
        <f t="shared" si="4"/>
        <v>0</v>
      </c>
    </row>
    <row r="23" spans="1:32" ht="39" thickBot="1" x14ac:dyDescent="0.25">
      <c r="A23" s="112"/>
      <c r="B23" s="112"/>
      <c r="C23" s="112"/>
      <c r="D23" s="75" t="s">
        <v>416</v>
      </c>
      <c r="E23" s="121"/>
      <c r="F23" s="119" t="s">
        <v>167</v>
      </c>
      <c r="G23" s="201" t="s">
        <v>411</v>
      </c>
      <c r="H23" s="5"/>
      <c r="I23" s="5"/>
      <c r="J23" s="5"/>
      <c r="K23" s="5"/>
      <c r="L23" s="5"/>
      <c r="M23" s="5"/>
      <c r="N23" s="5"/>
      <c r="O23" s="5"/>
      <c r="P23" s="70">
        <f t="shared" si="0"/>
        <v>0</v>
      </c>
      <c r="Q23" s="5"/>
      <c r="R23" s="70">
        <f t="shared" si="1"/>
        <v>0</v>
      </c>
      <c r="S23" s="70">
        <f t="shared" si="2"/>
        <v>0</v>
      </c>
      <c r="T23" s="71">
        <f t="shared" si="3"/>
        <v>0</v>
      </c>
      <c r="U23" s="8"/>
      <c r="V23" s="74"/>
      <c r="W23" s="5"/>
      <c r="X23" s="70">
        <f t="shared" si="5"/>
        <v>0</v>
      </c>
      <c r="Y23" s="5"/>
      <c r="Z23" s="119">
        <f t="shared" si="6"/>
        <v>0</v>
      </c>
      <c r="AA23" s="5"/>
      <c r="AB23" s="70">
        <f t="shared" si="7"/>
        <v>0</v>
      </c>
      <c r="AC23" s="70" t="str">
        <f t="shared" si="8"/>
        <v/>
      </c>
      <c r="AD23" s="70">
        <f t="shared" si="9"/>
        <v>0</v>
      </c>
      <c r="AE23" s="71" t="str">
        <f t="shared" si="10"/>
        <v/>
      </c>
      <c r="AF23" s="72">
        <f t="shared" si="4"/>
        <v>0</v>
      </c>
    </row>
    <row r="24" spans="1:32" ht="26.25" thickBot="1" x14ac:dyDescent="0.25">
      <c r="A24" s="112"/>
      <c r="B24" s="112"/>
      <c r="C24" s="112"/>
      <c r="D24" s="75" t="s">
        <v>416</v>
      </c>
      <c r="E24" s="121"/>
      <c r="F24" s="119" t="s">
        <v>173</v>
      </c>
      <c r="G24" s="201" t="s">
        <v>412</v>
      </c>
      <c r="H24" s="5"/>
      <c r="I24" s="5"/>
      <c r="J24" s="5"/>
      <c r="K24" s="5"/>
      <c r="L24" s="5"/>
      <c r="M24" s="5"/>
      <c r="N24" s="5"/>
      <c r="O24" s="5"/>
      <c r="P24" s="70">
        <f t="shared" si="0"/>
        <v>0</v>
      </c>
      <c r="Q24" s="5"/>
      <c r="R24" s="70">
        <f t="shared" si="1"/>
        <v>0</v>
      </c>
      <c r="S24" s="70">
        <f t="shared" si="2"/>
        <v>0</v>
      </c>
      <c r="T24" s="71">
        <f t="shared" si="3"/>
        <v>0</v>
      </c>
      <c r="U24" s="8"/>
      <c r="V24" s="74"/>
      <c r="W24" s="5"/>
      <c r="X24" s="70">
        <f t="shared" si="5"/>
        <v>0</v>
      </c>
      <c r="Y24" s="5"/>
      <c r="Z24" s="119">
        <f t="shared" si="6"/>
        <v>0</v>
      </c>
      <c r="AA24" s="5"/>
      <c r="AB24" s="70">
        <f t="shared" si="7"/>
        <v>0</v>
      </c>
      <c r="AC24" s="70" t="str">
        <f t="shared" si="8"/>
        <v/>
      </c>
      <c r="AD24" s="70">
        <f t="shared" si="9"/>
        <v>0</v>
      </c>
      <c r="AE24" s="71" t="str">
        <f t="shared" si="10"/>
        <v/>
      </c>
      <c r="AF24" s="72">
        <f t="shared" si="4"/>
        <v>0</v>
      </c>
    </row>
    <row r="25" spans="1:32" ht="13.5" thickBot="1" x14ac:dyDescent="0.25">
      <c r="A25" s="113"/>
      <c r="B25" s="113"/>
      <c r="C25" s="113"/>
      <c r="D25" s="75" t="s">
        <v>417</v>
      </c>
      <c r="E25" s="121"/>
      <c r="F25" s="119" t="s">
        <v>33</v>
      </c>
      <c r="G25" s="201" t="s">
        <v>413</v>
      </c>
      <c r="H25" s="5"/>
      <c r="I25" s="5"/>
      <c r="J25" s="5"/>
      <c r="K25" s="5"/>
      <c r="L25" s="5"/>
      <c r="M25" s="5"/>
      <c r="N25" s="5"/>
      <c r="O25" s="5"/>
      <c r="P25" s="70">
        <f t="shared" si="0"/>
        <v>0</v>
      </c>
      <c r="Q25" s="5"/>
      <c r="R25" s="70">
        <f t="shared" si="1"/>
        <v>0</v>
      </c>
      <c r="S25" s="70">
        <f t="shared" si="2"/>
        <v>0</v>
      </c>
      <c r="T25" s="71">
        <f t="shared" si="3"/>
        <v>0</v>
      </c>
      <c r="U25" s="8"/>
      <c r="V25" s="74"/>
      <c r="W25" s="5"/>
      <c r="X25" s="70">
        <f t="shared" si="5"/>
        <v>0</v>
      </c>
      <c r="Y25" s="5"/>
      <c r="Z25" s="119">
        <f t="shared" si="6"/>
        <v>0</v>
      </c>
      <c r="AA25" s="5"/>
      <c r="AB25" s="70">
        <f t="shared" si="7"/>
        <v>0</v>
      </c>
      <c r="AC25" s="70" t="str">
        <f t="shared" si="8"/>
        <v/>
      </c>
      <c r="AD25" s="70">
        <f t="shared" si="9"/>
        <v>0</v>
      </c>
      <c r="AE25" s="71" t="str">
        <f t="shared" si="10"/>
        <v/>
      </c>
      <c r="AF25" s="72">
        <f t="shared" si="4"/>
        <v>0</v>
      </c>
    </row>
    <row r="26" spans="1:32" ht="13.5" thickBot="1" x14ac:dyDescent="0.25">
      <c r="A26" s="112"/>
      <c r="B26" s="112"/>
      <c r="C26" s="112"/>
      <c r="D26" s="75" t="s">
        <v>418</v>
      </c>
      <c r="E26" s="121"/>
      <c r="F26" s="119" t="s">
        <v>34</v>
      </c>
      <c r="G26" s="201" t="s">
        <v>414</v>
      </c>
      <c r="H26" s="5"/>
      <c r="I26" s="5"/>
      <c r="J26" s="5"/>
      <c r="K26" s="5"/>
      <c r="L26" s="5"/>
      <c r="M26" s="5"/>
      <c r="N26" s="5"/>
      <c r="O26" s="5"/>
      <c r="P26" s="70">
        <f t="shared" si="0"/>
        <v>0</v>
      </c>
      <c r="Q26" s="5"/>
      <c r="R26" s="70">
        <f t="shared" si="1"/>
        <v>0</v>
      </c>
      <c r="S26" s="70">
        <f t="shared" si="2"/>
        <v>0</v>
      </c>
      <c r="T26" s="71">
        <f t="shared" si="3"/>
        <v>0</v>
      </c>
      <c r="U26" s="8"/>
      <c r="V26" s="74"/>
      <c r="W26" s="5"/>
      <c r="X26" s="70">
        <f t="shared" si="5"/>
        <v>0</v>
      </c>
      <c r="Y26" s="5"/>
      <c r="Z26" s="119">
        <f t="shared" si="6"/>
        <v>0</v>
      </c>
      <c r="AA26" s="5"/>
      <c r="AB26" s="70">
        <f t="shared" si="7"/>
        <v>0</v>
      </c>
      <c r="AC26" s="70" t="str">
        <f t="shared" si="8"/>
        <v/>
      </c>
      <c r="AD26" s="70">
        <f t="shared" si="9"/>
        <v>0</v>
      </c>
      <c r="AE26" s="71" t="str">
        <f t="shared" si="10"/>
        <v/>
      </c>
      <c r="AF26" s="72">
        <f t="shared" si="4"/>
        <v>0</v>
      </c>
    </row>
    <row r="27" spans="1:32" s="39" customFormat="1" ht="13.5" thickBot="1" x14ac:dyDescent="0.25">
      <c r="A27" s="38"/>
      <c r="B27" s="38"/>
      <c r="C27" s="38"/>
      <c r="D27" s="75" t="s">
        <v>419</v>
      </c>
      <c r="E27" s="121"/>
      <c r="F27" s="119" t="s">
        <v>35</v>
      </c>
      <c r="G27" s="201" t="s">
        <v>415</v>
      </c>
      <c r="H27" s="5"/>
      <c r="I27" s="5"/>
      <c r="J27" s="5"/>
      <c r="K27" s="5"/>
      <c r="L27" s="5"/>
      <c r="M27" s="5"/>
      <c r="N27" s="5"/>
      <c r="O27" s="5"/>
      <c r="P27" s="70">
        <f t="shared" si="0"/>
        <v>0</v>
      </c>
      <c r="Q27" s="5"/>
      <c r="R27" s="70">
        <f t="shared" si="1"/>
        <v>0</v>
      </c>
      <c r="S27" s="70">
        <f t="shared" si="2"/>
        <v>0</v>
      </c>
      <c r="T27" s="71">
        <f t="shared" si="3"/>
        <v>0</v>
      </c>
      <c r="U27" s="8"/>
      <c r="V27" s="74"/>
      <c r="W27" s="5"/>
      <c r="X27" s="70">
        <f t="shared" si="5"/>
        <v>0</v>
      </c>
      <c r="Y27" s="5"/>
      <c r="Z27" s="119">
        <f t="shared" si="6"/>
        <v>0</v>
      </c>
      <c r="AA27" s="5"/>
      <c r="AB27" s="70">
        <f t="shared" si="7"/>
        <v>0</v>
      </c>
      <c r="AC27" s="70" t="str">
        <f t="shared" si="8"/>
        <v/>
      </c>
      <c r="AD27" s="70">
        <f t="shared" si="9"/>
        <v>0</v>
      </c>
      <c r="AE27" s="71" t="str">
        <f t="shared" si="10"/>
        <v/>
      </c>
      <c r="AF27" s="72">
        <f t="shared" si="4"/>
        <v>0</v>
      </c>
    </row>
    <row r="28" spans="1:32" x14ac:dyDescent="0.2">
      <c r="A28" s="3"/>
      <c r="B28" s="3"/>
      <c r="C28" s="3"/>
      <c r="D28" s="116"/>
      <c r="E28" s="121"/>
      <c r="F28" s="119" t="s">
        <v>36</v>
      </c>
      <c r="G28" s="118"/>
      <c r="H28" s="5"/>
      <c r="I28" s="5"/>
      <c r="J28" s="5"/>
      <c r="K28" s="5"/>
      <c r="L28" s="5"/>
      <c r="M28" s="5"/>
      <c r="N28" s="5"/>
      <c r="O28" s="5"/>
      <c r="P28" s="70">
        <f t="shared" si="0"/>
        <v>0</v>
      </c>
      <c r="Q28" s="5"/>
      <c r="R28" s="70">
        <f t="shared" si="1"/>
        <v>0</v>
      </c>
      <c r="S28" s="70">
        <f t="shared" si="2"/>
        <v>0</v>
      </c>
      <c r="T28" s="71">
        <f t="shared" si="3"/>
        <v>0</v>
      </c>
      <c r="U28" s="8"/>
      <c r="V28" s="74"/>
      <c r="W28" s="5"/>
      <c r="X28" s="70">
        <f t="shared" si="5"/>
        <v>0</v>
      </c>
      <c r="Y28" s="5"/>
      <c r="Z28" s="119">
        <f t="shared" si="6"/>
        <v>0</v>
      </c>
      <c r="AA28" s="5"/>
      <c r="AB28" s="70">
        <f t="shared" si="7"/>
        <v>0</v>
      </c>
      <c r="AC28" s="70" t="str">
        <f t="shared" si="8"/>
        <v/>
      </c>
      <c r="AD28" s="70">
        <f t="shared" si="9"/>
        <v>0</v>
      </c>
      <c r="AE28" s="71" t="str">
        <f t="shared" si="10"/>
        <v/>
      </c>
      <c r="AF28" s="72">
        <f t="shared" si="4"/>
        <v>0</v>
      </c>
    </row>
    <row r="29" spans="1:32" x14ac:dyDescent="0.2">
      <c r="A29" s="3"/>
      <c r="B29" s="3"/>
      <c r="C29" s="3"/>
      <c r="D29" s="116"/>
      <c r="E29" s="121"/>
      <c r="F29" s="119" t="s">
        <v>37</v>
      </c>
      <c r="G29" s="118"/>
      <c r="H29" s="5"/>
      <c r="I29" s="5"/>
      <c r="J29" s="5"/>
      <c r="K29" s="5"/>
      <c r="L29" s="5"/>
      <c r="M29" s="5"/>
      <c r="N29" s="5"/>
      <c r="O29" s="5"/>
      <c r="P29" s="70">
        <f t="shared" si="0"/>
        <v>0</v>
      </c>
      <c r="Q29" s="5"/>
      <c r="R29" s="70">
        <f t="shared" si="1"/>
        <v>0</v>
      </c>
      <c r="S29" s="70">
        <f t="shared" si="2"/>
        <v>0</v>
      </c>
      <c r="T29" s="71">
        <f t="shared" si="3"/>
        <v>0</v>
      </c>
      <c r="U29" s="8"/>
      <c r="V29" s="74"/>
      <c r="W29" s="5"/>
      <c r="X29" s="70">
        <f t="shared" si="5"/>
        <v>0</v>
      </c>
      <c r="Y29" s="5"/>
      <c r="Z29" s="119">
        <f t="shared" si="6"/>
        <v>0</v>
      </c>
      <c r="AA29" s="5"/>
      <c r="AB29" s="70">
        <f t="shared" si="7"/>
        <v>0</v>
      </c>
      <c r="AC29" s="70" t="str">
        <f t="shared" si="8"/>
        <v/>
      </c>
      <c r="AD29" s="70">
        <f t="shared" si="9"/>
        <v>0</v>
      </c>
      <c r="AE29" s="71" t="str">
        <f t="shared" si="10"/>
        <v/>
      </c>
      <c r="AF29" s="72">
        <f t="shared" si="4"/>
        <v>0</v>
      </c>
    </row>
    <row r="30" spans="1:32" x14ac:dyDescent="0.2">
      <c r="A30" s="3"/>
      <c r="B30" s="3"/>
      <c r="C30" s="3"/>
      <c r="D30" s="116"/>
      <c r="E30" s="121"/>
      <c r="F30" s="119" t="s">
        <v>38</v>
      </c>
      <c r="G30" s="118"/>
      <c r="H30" s="5"/>
      <c r="I30" s="5"/>
      <c r="J30" s="5"/>
      <c r="K30" s="5"/>
      <c r="L30" s="5"/>
      <c r="M30" s="5"/>
      <c r="N30" s="5"/>
      <c r="O30" s="5"/>
      <c r="P30" s="70">
        <f t="shared" si="0"/>
        <v>0</v>
      </c>
      <c r="Q30" s="5"/>
      <c r="R30" s="70">
        <f t="shared" si="1"/>
        <v>0</v>
      </c>
      <c r="S30" s="70">
        <f t="shared" si="2"/>
        <v>0</v>
      </c>
      <c r="T30" s="71">
        <f t="shared" si="3"/>
        <v>0</v>
      </c>
      <c r="U30" s="8"/>
      <c r="V30" s="74"/>
      <c r="W30" s="5"/>
      <c r="X30" s="70">
        <f t="shared" si="5"/>
        <v>0</v>
      </c>
      <c r="Y30" s="5"/>
      <c r="Z30" s="119">
        <f t="shared" si="6"/>
        <v>0</v>
      </c>
      <c r="AA30" s="5"/>
      <c r="AB30" s="70">
        <f t="shared" si="7"/>
        <v>0</v>
      </c>
      <c r="AC30" s="70" t="str">
        <f t="shared" si="8"/>
        <v/>
      </c>
      <c r="AD30" s="70">
        <f t="shared" si="9"/>
        <v>0</v>
      </c>
      <c r="AE30" s="71" t="str">
        <f t="shared" si="10"/>
        <v/>
      </c>
      <c r="AF30" s="72">
        <f t="shared" si="4"/>
        <v>0</v>
      </c>
    </row>
    <row r="31" spans="1:32" x14ac:dyDescent="0.2">
      <c r="A31" s="3"/>
      <c r="B31" s="3"/>
      <c r="C31" s="3"/>
      <c r="D31" s="116"/>
      <c r="E31" s="117"/>
      <c r="F31" s="119" t="s">
        <v>39</v>
      </c>
      <c r="G31" s="118"/>
      <c r="H31" s="5"/>
      <c r="I31" s="5"/>
      <c r="J31" s="5"/>
      <c r="K31" s="5"/>
      <c r="L31" s="5"/>
      <c r="M31" s="5"/>
      <c r="N31" s="5"/>
      <c r="O31" s="5"/>
      <c r="P31" s="70">
        <f t="shared" si="0"/>
        <v>0</v>
      </c>
      <c r="Q31" s="5"/>
      <c r="R31" s="70">
        <f t="shared" si="1"/>
        <v>0</v>
      </c>
      <c r="S31" s="70">
        <f t="shared" si="2"/>
        <v>0</v>
      </c>
      <c r="T31" s="71">
        <f t="shared" si="3"/>
        <v>0</v>
      </c>
      <c r="U31" s="8"/>
      <c r="V31" s="74"/>
      <c r="W31" s="5"/>
      <c r="X31" s="70">
        <f t="shared" si="5"/>
        <v>0</v>
      </c>
      <c r="Y31" s="5"/>
      <c r="Z31" s="119">
        <f t="shared" si="6"/>
        <v>0</v>
      </c>
      <c r="AA31" s="5"/>
      <c r="AB31" s="70">
        <f t="shared" si="7"/>
        <v>0</v>
      </c>
      <c r="AC31" s="70" t="str">
        <f t="shared" si="8"/>
        <v/>
      </c>
      <c r="AD31" s="70">
        <f t="shared" si="9"/>
        <v>0</v>
      </c>
      <c r="AE31" s="71" t="str">
        <f t="shared" si="10"/>
        <v/>
      </c>
      <c r="AF31" s="72">
        <f t="shared" si="4"/>
        <v>0</v>
      </c>
    </row>
    <row r="32" spans="1:32" x14ac:dyDescent="0.2">
      <c r="A32" s="3"/>
      <c r="B32" s="3"/>
      <c r="C32" s="3"/>
      <c r="D32" s="116"/>
      <c r="E32" s="121"/>
      <c r="F32" s="119" t="s">
        <v>40</v>
      </c>
      <c r="G32" s="118"/>
      <c r="H32" s="5"/>
      <c r="I32" s="5"/>
      <c r="J32" s="5"/>
      <c r="K32" s="5"/>
      <c r="L32" s="5"/>
      <c r="M32" s="5"/>
      <c r="N32" s="5"/>
      <c r="O32" s="5"/>
      <c r="P32" s="70">
        <f t="shared" si="0"/>
        <v>0</v>
      </c>
      <c r="Q32" s="5"/>
      <c r="R32" s="70">
        <f t="shared" si="1"/>
        <v>0</v>
      </c>
      <c r="S32" s="70">
        <f t="shared" si="2"/>
        <v>0</v>
      </c>
      <c r="T32" s="71">
        <f t="shared" si="3"/>
        <v>0</v>
      </c>
      <c r="U32" s="8"/>
      <c r="V32" s="74"/>
      <c r="W32" s="5"/>
      <c r="X32" s="70">
        <f t="shared" si="5"/>
        <v>0</v>
      </c>
      <c r="Y32" s="5"/>
      <c r="Z32" s="119">
        <f t="shared" si="6"/>
        <v>0</v>
      </c>
      <c r="AA32" s="5"/>
      <c r="AB32" s="70">
        <f t="shared" si="7"/>
        <v>0</v>
      </c>
      <c r="AC32" s="70" t="str">
        <f t="shared" si="8"/>
        <v/>
      </c>
      <c r="AD32" s="70">
        <f t="shared" si="9"/>
        <v>0</v>
      </c>
      <c r="AE32" s="71" t="str">
        <f t="shared" si="10"/>
        <v/>
      </c>
      <c r="AF32" s="72">
        <f t="shared" si="4"/>
        <v>0</v>
      </c>
    </row>
    <row r="33" spans="1:32" s="14" customFormat="1" x14ac:dyDescent="0.2">
      <c r="A33" s="6"/>
      <c r="B33" s="17"/>
      <c r="C33" s="17"/>
      <c r="D33" s="116"/>
      <c r="E33" s="121"/>
      <c r="F33" s="119" t="s">
        <v>41</v>
      </c>
      <c r="G33" s="118"/>
      <c r="H33" s="5"/>
      <c r="I33" s="5"/>
      <c r="J33" s="5"/>
      <c r="K33" s="5"/>
      <c r="L33" s="5"/>
      <c r="M33" s="5"/>
      <c r="N33" s="5"/>
      <c r="O33" s="5"/>
      <c r="P33" s="70">
        <f t="shared" si="0"/>
        <v>0</v>
      </c>
      <c r="Q33" s="5"/>
      <c r="R33" s="70">
        <f t="shared" si="1"/>
        <v>0</v>
      </c>
      <c r="S33" s="70">
        <f t="shared" si="2"/>
        <v>0</v>
      </c>
      <c r="T33" s="71">
        <f t="shared" si="3"/>
        <v>0</v>
      </c>
      <c r="U33" s="8"/>
      <c r="V33" s="74"/>
      <c r="W33" s="5"/>
      <c r="X33" s="70">
        <f t="shared" si="5"/>
        <v>0</v>
      </c>
      <c r="Y33" s="5"/>
      <c r="Z33" s="119">
        <f t="shared" si="6"/>
        <v>0</v>
      </c>
      <c r="AA33" s="5"/>
      <c r="AB33" s="70">
        <f t="shared" si="7"/>
        <v>0</v>
      </c>
      <c r="AC33" s="70" t="str">
        <f t="shared" si="8"/>
        <v/>
      </c>
      <c r="AD33" s="70">
        <f t="shared" si="9"/>
        <v>0</v>
      </c>
      <c r="AE33" s="71" t="str">
        <f t="shared" si="10"/>
        <v/>
      </c>
      <c r="AF33" s="72">
        <f t="shared" si="4"/>
        <v>0</v>
      </c>
    </row>
    <row r="34" spans="1:32" s="11" customFormat="1" x14ac:dyDescent="0.2">
      <c r="A34" s="7"/>
      <c r="B34" s="7"/>
      <c r="C34" s="7"/>
      <c r="D34" s="116"/>
      <c r="E34" s="121"/>
      <c r="F34" s="119" t="s">
        <v>174</v>
      </c>
      <c r="G34" s="118"/>
      <c r="H34" s="5"/>
      <c r="I34" s="5"/>
      <c r="J34" s="5"/>
      <c r="K34" s="5"/>
      <c r="L34" s="5"/>
      <c r="M34" s="5"/>
      <c r="N34" s="5"/>
      <c r="O34" s="5"/>
      <c r="P34" s="70">
        <f t="shared" si="0"/>
        <v>0</v>
      </c>
      <c r="Q34" s="5"/>
      <c r="R34" s="70">
        <f t="shared" si="1"/>
        <v>0</v>
      </c>
      <c r="S34" s="70">
        <f t="shared" si="2"/>
        <v>0</v>
      </c>
      <c r="T34" s="71">
        <f t="shared" si="3"/>
        <v>0</v>
      </c>
      <c r="U34" s="8"/>
      <c r="V34" s="74"/>
      <c r="W34" s="5"/>
      <c r="X34" s="70">
        <f t="shared" si="5"/>
        <v>0</v>
      </c>
      <c r="Y34" s="5"/>
      <c r="Z34" s="119">
        <f t="shared" si="6"/>
        <v>0</v>
      </c>
      <c r="AA34" s="5"/>
      <c r="AB34" s="70">
        <f t="shared" si="7"/>
        <v>0</v>
      </c>
      <c r="AC34" s="70" t="str">
        <f t="shared" si="8"/>
        <v/>
      </c>
      <c r="AD34" s="70">
        <f t="shared" si="9"/>
        <v>0</v>
      </c>
      <c r="AE34" s="71" t="str">
        <f t="shared" si="10"/>
        <v/>
      </c>
      <c r="AF34" s="72">
        <f t="shared" si="4"/>
        <v>0</v>
      </c>
    </row>
    <row r="35" spans="1:32" x14ac:dyDescent="0.2">
      <c r="A35" s="3"/>
      <c r="B35" s="3"/>
      <c r="C35" s="3"/>
      <c r="D35" s="116"/>
      <c r="E35" s="121"/>
      <c r="F35" s="119" t="s">
        <v>42</v>
      </c>
      <c r="G35" s="13"/>
      <c r="H35" s="5"/>
      <c r="I35" s="5"/>
      <c r="J35" s="5"/>
      <c r="K35" s="5"/>
      <c r="L35" s="5"/>
      <c r="M35" s="5"/>
      <c r="N35" s="5"/>
      <c r="O35" s="5"/>
      <c r="P35" s="70">
        <f t="shared" si="0"/>
        <v>0</v>
      </c>
      <c r="Q35" s="5"/>
      <c r="R35" s="70">
        <f t="shared" si="1"/>
        <v>0</v>
      </c>
      <c r="S35" s="70">
        <f t="shared" si="2"/>
        <v>0</v>
      </c>
      <c r="T35" s="71">
        <f t="shared" si="3"/>
        <v>0</v>
      </c>
      <c r="U35" s="8"/>
      <c r="V35" s="74"/>
      <c r="W35" s="5"/>
      <c r="X35" s="70">
        <f t="shared" si="5"/>
        <v>0</v>
      </c>
      <c r="Y35" s="5"/>
      <c r="Z35" s="119">
        <f t="shared" si="6"/>
        <v>0</v>
      </c>
      <c r="AA35" s="5"/>
      <c r="AB35" s="70">
        <f t="shared" si="7"/>
        <v>0</v>
      </c>
      <c r="AC35" s="70" t="str">
        <f t="shared" si="8"/>
        <v/>
      </c>
      <c r="AD35" s="70">
        <f t="shared" si="9"/>
        <v>0</v>
      </c>
      <c r="AE35" s="71" t="str">
        <f t="shared" si="10"/>
        <v/>
      </c>
      <c r="AF35" s="72">
        <f t="shared" si="4"/>
        <v>0</v>
      </c>
    </row>
    <row r="36" spans="1:32" x14ac:dyDescent="0.2">
      <c r="A36" s="3"/>
      <c r="B36" s="3"/>
      <c r="C36" s="3"/>
      <c r="D36" s="116"/>
      <c r="E36" s="121"/>
      <c r="F36" s="119" t="s">
        <v>43</v>
      </c>
      <c r="G36" s="118"/>
      <c r="H36" s="5"/>
      <c r="I36" s="5"/>
      <c r="J36" s="5"/>
      <c r="K36" s="5"/>
      <c r="L36" s="5"/>
      <c r="M36" s="5"/>
      <c r="N36" s="5"/>
      <c r="O36" s="5"/>
      <c r="P36" s="70">
        <f t="shared" si="0"/>
        <v>0</v>
      </c>
      <c r="Q36" s="5"/>
      <c r="R36" s="70">
        <f t="shared" si="1"/>
        <v>0</v>
      </c>
      <c r="S36" s="70">
        <f t="shared" si="2"/>
        <v>0</v>
      </c>
      <c r="T36" s="71">
        <f t="shared" si="3"/>
        <v>0</v>
      </c>
      <c r="U36" s="8"/>
      <c r="V36" s="74"/>
      <c r="W36" s="5"/>
      <c r="X36" s="70">
        <f t="shared" si="5"/>
        <v>0</v>
      </c>
      <c r="Y36" s="5"/>
      <c r="Z36" s="119">
        <f t="shared" si="6"/>
        <v>0</v>
      </c>
      <c r="AA36" s="5"/>
      <c r="AB36" s="70">
        <f t="shared" si="7"/>
        <v>0</v>
      </c>
      <c r="AC36" s="70" t="str">
        <f t="shared" si="8"/>
        <v/>
      </c>
      <c r="AD36" s="70">
        <f t="shared" si="9"/>
        <v>0</v>
      </c>
      <c r="AE36" s="71" t="str">
        <f t="shared" si="10"/>
        <v/>
      </c>
      <c r="AF36" s="72">
        <f t="shared" si="4"/>
        <v>0</v>
      </c>
    </row>
    <row r="37" spans="1:32" x14ac:dyDescent="0.2">
      <c r="A37" s="113"/>
      <c r="B37" s="113"/>
      <c r="C37" s="113"/>
      <c r="D37" s="116"/>
      <c r="E37" s="121"/>
      <c r="F37" s="119" t="s">
        <v>200</v>
      </c>
      <c r="G37" s="13"/>
      <c r="H37" s="5"/>
      <c r="I37" s="5"/>
      <c r="J37" s="5"/>
      <c r="K37" s="5"/>
      <c r="L37" s="5"/>
      <c r="M37" s="5"/>
      <c r="N37" s="5"/>
      <c r="O37" s="5"/>
      <c r="P37" s="70">
        <f t="shared" si="0"/>
        <v>0</v>
      </c>
      <c r="Q37" s="5"/>
      <c r="R37" s="70">
        <f t="shared" si="1"/>
        <v>0</v>
      </c>
      <c r="S37" s="70">
        <f t="shared" si="2"/>
        <v>0</v>
      </c>
      <c r="T37" s="71">
        <f t="shared" si="3"/>
        <v>0</v>
      </c>
      <c r="U37" s="8"/>
      <c r="V37" s="74"/>
      <c r="W37" s="5"/>
      <c r="X37" s="70">
        <f t="shared" si="5"/>
        <v>0</v>
      </c>
      <c r="Y37" s="5"/>
      <c r="Z37" s="119">
        <f t="shared" si="6"/>
        <v>0</v>
      </c>
      <c r="AA37" s="5"/>
      <c r="AB37" s="70">
        <f t="shared" si="7"/>
        <v>0</v>
      </c>
      <c r="AC37" s="70" t="str">
        <f t="shared" si="8"/>
        <v/>
      </c>
      <c r="AD37" s="70">
        <f t="shared" si="9"/>
        <v>0</v>
      </c>
      <c r="AE37" s="71" t="str">
        <f t="shared" si="10"/>
        <v/>
      </c>
      <c r="AF37" s="72">
        <f t="shared" si="4"/>
        <v>0</v>
      </c>
    </row>
    <row r="38" spans="1:32" x14ac:dyDescent="0.2">
      <c r="A38" s="113"/>
      <c r="B38" s="113"/>
      <c r="C38" s="113"/>
      <c r="D38" s="116"/>
      <c r="E38" s="121"/>
      <c r="F38" s="119" t="s">
        <v>201</v>
      </c>
      <c r="G38" s="13"/>
      <c r="H38" s="5"/>
      <c r="I38" s="5"/>
      <c r="J38" s="5"/>
      <c r="K38" s="5"/>
      <c r="L38" s="5"/>
      <c r="M38" s="5"/>
      <c r="N38" s="5"/>
      <c r="O38" s="5"/>
      <c r="P38" s="70">
        <f t="shared" si="0"/>
        <v>0</v>
      </c>
      <c r="Q38" s="5"/>
      <c r="R38" s="70">
        <f t="shared" si="1"/>
        <v>0</v>
      </c>
      <c r="S38" s="70">
        <f t="shared" si="2"/>
        <v>0</v>
      </c>
      <c r="T38" s="71">
        <f t="shared" si="3"/>
        <v>0</v>
      </c>
      <c r="U38" s="8"/>
      <c r="V38" s="74"/>
      <c r="W38" s="5"/>
      <c r="X38" s="70">
        <f t="shared" si="5"/>
        <v>0</v>
      </c>
      <c r="Y38" s="5"/>
      <c r="Z38" s="119">
        <f t="shared" si="6"/>
        <v>0</v>
      </c>
      <c r="AA38" s="5"/>
      <c r="AB38" s="70">
        <f t="shared" si="7"/>
        <v>0</v>
      </c>
      <c r="AC38" s="70" t="str">
        <f t="shared" si="8"/>
        <v/>
      </c>
      <c r="AD38" s="70">
        <f t="shared" si="9"/>
        <v>0</v>
      </c>
      <c r="AE38" s="71" t="str">
        <f t="shared" si="10"/>
        <v/>
      </c>
      <c r="AF38" s="72">
        <f t="shared" si="4"/>
        <v>0</v>
      </c>
    </row>
    <row r="39" spans="1:32" x14ac:dyDescent="0.2">
      <c r="A39" s="113"/>
      <c r="B39" s="113"/>
      <c r="C39" s="113"/>
      <c r="D39" s="116"/>
      <c r="E39" s="121"/>
      <c r="F39" s="119" t="s">
        <v>202</v>
      </c>
      <c r="G39" s="13"/>
      <c r="H39" s="5"/>
      <c r="I39" s="5"/>
      <c r="J39" s="5"/>
      <c r="K39" s="5"/>
      <c r="L39" s="5"/>
      <c r="M39" s="5"/>
      <c r="N39" s="5"/>
      <c r="O39" s="5"/>
      <c r="P39" s="70">
        <f t="shared" si="0"/>
        <v>0</v>
      </c>
      <c r="Q39" s="5"/>
      <c r="R39" s="70">
        <f t="shared" si="1"/>
        <v>0</v>
      </c>
      <c r="S39" s="70">
        <f t="shared" si="2"/>
        <v>0</v>
      </c>
      <c r="T39" s="71">
        <f t="shared" si="3"/>
        <v>0</v>
      </c>
      <c r="U39" s="8"/>
      <c r="V39" s="74"/>
      <c r="W39" s="5"/>
      <c r="X39" s="70">
        <f t="shared" si="5"/>
        <v>0</v>
      </c>
      <c r="Y39" s="5"/>
      <c r="Z39" s="119">
        <f t="shared" si="6"/>
        <v>0</v>
      </c>
      <c r="AA39" s="5"/>
      <c r="AB39" s="70">
        <f t="shared" si="7"/>
        <v>0</v>
      </c>
      <c r="AC39" s="70" t="str">
        <f t="shared" si="8"/>
        <v/>
      </c>
      <c r="AD39" s="70">
        <f t="shared" si="9"/>
        <v>0</v>
      </c>
      <c r="AE39" s="71" t="str">
        <f t="shared" si="10"/>
        <v/>
      </c>
      <c r="AF39" s="72">
        <f t="shared" si="4"/>
        <v>0</v>
      </c>
    </row>
    <row r="40" spans="1:32" x14ac:dyDescent="0.2">
      <c r="A40" s="113"/>
      <c r="B40" s="113"/>
      <c r="C40" s="113"/>
      <c r="D40" s="116"/>
      <c r="E40" s="121"/>
      <c r="F40" s="119" t="s">
        <v>203</v>
      </c>
      <c r="G40" s="13"/>
      <c r="H40" s="5"/>
      <c r="I40" s="5"/>
      <c r="J40" s="5"/>
      <c r="K40" s="5"/>
      <c r="L40" s="5"/>
      <c r="M40" s="5"/>
      <c r="N40" s="5"/>
      <c r="O40" s="5"/>
      <c r="P40" s="70">
        <f t="shared" si="0"/>
        <v>0</v>
      </c>
      <c r="Q40" s="5"/>
      <c r="R40" s="70">
        <f t="shared" si="1"/>
        <v>0</v>
      </c>
      <c r="S40" s="70">
        <f t="shared" si="2"/>
        <v>0</v>
      </c>
      <c r="T40" s="71">
        <f t="shared" si="3"/>
        <v>0</v>
      </c>
      <c r="U40" s="8"/>
      <c r="V40" s="74"/>
      <c r="W40" s="5"/>
      <c r="X40" s="70">
        <f t="shared" si="5"/>
        <v>0</v>
      </c>
      <c r="Y40" s="5"/>
      <c r="Z40" s="119">
        <f t="shared" si="6"/>
        <v>0</v>
      </c>
      <c r="AA40" s="5"/>
      <c r="AB40" s="70">
        <f t="shared" si="7"/>
        <v>0</v>
      </c>
      <c r="AC40" s="70" t="str">
        <f t="shared" si="8"/>
        <v/>
      </c>
      <c r="AD40" s="70">
        <f t="shared" si="9"/>
        <v>0</v>
      </c>
      <c r="AE40" s="71" t="str">
        <f t="shared" si="10"/>
        <v/>
      </c>
      <c r="AF40" s="72">
        <f t="shared" si="4"/>
        <v>0</v>
      </c>
    </row>
    <row r="41" spans="1:32" x14ac:dyDescent="0.2">
      <c r="A41" s="3"/>
      <c r="B41" s="3"/>
      <c r="C41" s="2"/>
      <c r="D41" s="116"/>
      <c r="E41" s="117"/>
      <c r="F41" s="119" t="s">
        <v>204</v>
      </c>
      <c r="G41" s="118"/>
      <c r="H41" s="119"/>
      <c r="I41" s="119"/>
      <c r="J41" s="119"/>
      <c r="K41" s="119"/>
      <c r="L41" s="119"/>
      <c r="M41" s="119"/>
      <c r="N41" s="119"/>
      <c r="O41" s="5"/>
      <c r="P41" s="70">
        <f t="shared" si="0"/>
        <v>0</v>
      </c>
      <c r="Q41" s="5"/>
      <c r="R41" s="70">
        <f t="shared" si="1"/>
        <v>0</v>
      </c>
      <c r="S41" s="70">
        <f t="shared" si="2"/>
        <v>0</v>
      </c>
      <c r="T41" s="71">
        <f t="shared" si="3"/>
        <v>0</v>
      </c>
      <c r="U41" s="8"/>
      <c r="V41" s="74"/>
      <c r="W41" s="5"/>
      <c r="X41" s="70">
        <f t="shared" si="5"/>
        <v>0</v>
      </c>
      <c r="Y41" s="5"/>
      <c r="Z41" s="119">
        <f t="shared" si="6"/>
        <v>0</v>
      </c>
      <c r="AA41" s="5"/>
      <c r="AB41" s="70">
        <f t="shared" si="7"/>
        <v>0</v>
      </c>
      <c r="AC41" s="70" t="str">
        <f t="shared" si="8"/>
        <v/>
      </c>
      <c r="AD41" s="70">
        <f t="shared" si="9"/>
        <v>0</v>
      </c>
      <c r="AE41" s="71" t="str">
        <f t="shared" si="10"/>
        <v/>
      </c>
      <c r="AF41" s="72">
        <f t="shared" si="4"/>
        <v>0</v>
      </c>
    </row>
    <row r="42" spans="1:32" s="14" customFormat="1" x14ac:dyDescent="0.2">
      <c r="A42" s="6"/>
      <c r="B42" s="6"/>
      <c r="C42" s="12"/>
      <c r="D42" s="116"/>
      <c r="E42" s="117"/>
      <c r="F42" s="119" t="s">
        <v>205</v>
      </c>
      <c r="G42" s="118"/>
      <c r="H42" s="119"/>
      <c r="I42" s="119"/>
      <c r="J42" s="119"/>
      <c r="K42" s="119"/>
      <c r="L42" s="119"/>
      <c r="M42" s="119"/>
      <c r="N42" s="119"/>
      <c r="O42" s="5"/>
      <c r="P42" s="70">
        <f t="shared" si="0"/>
        <v>0</v>
      </c>
      <c r="Q42" s="5"/>
      <c r="R42" s="70">
        <f t="shared" si="1"/>
        <v>0</v>
      </c>
      <c r="S42" s="70">
        <f t="shared" si="2"/>
        <v>0</v>
      </c>
      <c r="T42" s="71">
        <f t="shared" si="3"/>
        <v>0</v>
      </c>
      <c r="U42" s="8"/>
      <c r="V42" s="74"/>
      <c r="W42" s="5"/>
      <c r="X42" s="70">
        <f t="shared" si="5"/>
        <v>0</v>
      </c>
      <c r="Y42" s="5"/>
      <c r="Z42" s="119">
        <f t="shared" si="6"/>
        <v>0</v>
      </c>
      <c r="AA42" s="5"/>
      <c r="AB42" s="70">
        <f t="shared" si="7"/>
        <v>0</v>
      </c>
      <c r="AC42" s="70" t="str">
        <f t="shared" si="8"/>
        <v/>
      </c>
      <c r="AD42" s="70">
        <f t="shared" si="9"/>
        <v>0</v>
      </c>
      <c r="AE42" s="71" t="str">
        <f t="shared" si="10"/>
        <v/>
      </c>
      <c r="AF42" s="72">
        <f t="shared" si="4"/>
        <v>0</v>
      </c>
    </row>
    <row r="43" spans="1:32" s="14" customFormat="1" x14ac:dyDescent="0.2">
      <c r="A43" s="6"/>
      <c r="B43" s="6"/>
      <c r="C43" s="12"/>
      <c r="D43" s="116"/>
      <c r="E43" s="117"/>
      <c r="F43" s="119" t="s">
        <v>61</v>
      </c>
      <c r="G43" s="118"/>
      <c r="H43" s="119"/>
      <c r="I43" s="119"/>
      <c r="J43" s="119"/>
      <c r="K43" s="119"/>
      <c r="L43" s="119"/>
      <c r="M43" s="119"/>
      <c r="N43" s="119"/>
      <c r="O43" s="5"/>
      <c r="P43" s="70">
        <f t="shared" si="0"/>
        <v>0</v>
      </c>
      <c r="Q43" s="5"/>
      <c r="R43" s="70">
        <f t="shared" si="1"/>
        <v>0</v>
      </c>
      <c r="S43" s="70">
        <f t="shared" si="2"/>
        <v>0</v>
      </c>
      <c r="T43" s="71">
        <f t="shared" si="3"/>
        <v>0</v>
      </c>
      <c r="U43" s="8"/>
      <c r="V43" s="74"/>
      <c r="W43" s="5"/>
      <c r="X43" s="70">
        <f t="shared" si="5"/>
        <v>0</v>
      </c>
      <c r="Y43" s="5"/>
      <c r="Z43" s="119">
        <f t="shared" si="6"/>
        <v>0</v>
      </c>
      <c r="AA43" s="5"/>
      <c r="AB43" s="70">
        <f t="shared" si="7"/>
        <v>0</v>
      </c>
      <c r="AC43" s="70" t="str">
        <f t="shared" si="8"/>
        <v/>
      </c>
      <c r="AD43" s="70">
        <f t="shared" si="9"/>
        <v>0</v>
      </c>
      <c r="AE43" s="71" t="str">
        <f t="shared" si="10"/>
        <v/>
      </c>
      <c r="AF43" s="72">
        <f t="shared" si="4"/>
        <v>0</v>
      </c>
    </row>
    <row r="44" spans="1:32" x14ac:dyDescent="0.2">
      <c r="A44" s="3"/>
      <c r="B44" s="3"/>
      <c r="C44" s="2"/>
      <c r="D44" s="116"/>
      <c r="E44" s="117"/>
      <c r="F44" s="119" t="s">
        <v>62</v>
      </c>
      <c r="G44" s="118"/>
      <c r="H44" s="119"/>
      <c r="I44" s="119"/>
      <c r="J44" s="119"/>
      <c r="K44" s="119"/>
      <c r="L44" s="119"/>
      <c r="M44" s="119"/>
      <c r="N44" s="119"/>
      <c r="O44" s="5"/>
      <c r="P44" s="70">
        <f t="shared" si="0"/>
        <v>0</v>
      </c>
      <c r="Q44" s="5"/>
      <c r="R44" s="70">
        <f t="shared" si="1"/>
        <v>0</v>
      </c>
      <c r="S44" s="70">
        <f t="shared" si="2"/>
        <v>0</v>
      </c>
      <c r="T44" s="71">
        <f t="shared" si="3"/>
        <v>0</v>
      </c>
      <c r="U44" s="8"/>
      <c r="V44" s="74"/>
      <c r="W44" s="5"/>
      <c r="X44" s="70">
        <f t="shared" si="5"/>
        <v>0</v>
      </c>
      <c r="Y44" s="5"/>
      <c r="Z44" s="119">
        <f t="shared" si="6"/>
        <v>0</v>
      </c>
      <c r="AA44" s="5"/>
      <c r="AB44" s="70">
        <f t="shared" si="7"/>
        <v>0</v>
      </c>
      <c r="AC44" s="70" t="str">
        <f t="shared" si="8"/>
        <v/>
      </c>
      <c r="AD44" s="70">
        <f t="shared" si="9"/>
        <v>0</v>
      </c>
      <c r="AE44" s="71" t="str">
        <f t="shared" si="10"/>
        <v/>
      </c>
      <c r="AF44" s="72">
        <f t="shared" si="4"/>
        <v>0</v>
      </c>
    </row>
    <row r="45" spans="1:32" x14ac:dyDescent="0.2">
      <c r="A45" s="3"/>
      <c r="B45" s="3"/>
      <c r="C45" s="2"/>
      <c r="D45" s="116"/>
      <c r="E45" s="117"/>
      <c r="F45" s="119" t="s">
        <v>44</v>
      </c>
      <c r="G45" s="118"/>
      <c r="H45" s="119"/>
      <c r="I45" s="119"/>
      <c r="J45" s="119"/>
      <c r="K45" s="119"/>
      <c r="L45" s="119"/>
      <c r="M45" s="119"/>
      <c r="N45" s="119"/>
      <c r="O45" s="5"/>
      <c r="P45" s="70">
        <f t="shared" si="0"/>
        <v>0</v>
      </c>
      <c r="Q45" s="5"/>
      <c r="R45" s="70">
        <f t="shared" si="1"/>
        <v>0</v>
      </c>
      <c r="S45" s="70">
        <f t="shared" si="2"/>
        <v>0</v>
      </c>
      <c r="T45" s="71">
        <f t="shared" si="3"/>
        <v>0</v>
      </c>
      <c r="U45" s="8"/>
      <c r="V45" s="74"/>
      <c r="W45" s="5"/>
      <c r="X45" s="70">
        <f t="shared" si="5"/>
        <v>0</v>
      </c>
      <c r="Y45" s="5"/>
      <c r="Z45" s="119">
        <f t="shared" si="6"/>
        <v>0</v>
      </c>
      <c r="AA45" s="5"/>
      <c r="AB45" s="70">
        <f t="shared" si="7"/>
        <v>0</v>
      </c>
      <c r="AC45" s="70" t="str">
        <f t="shared" si="8"/>
        <v/>
      </c>
      <c r="AD45" s="70">
        <f t="shared" si="9"/>
        <v>0</v>
      </c>
      <c r="AE45" s="71" t="str">
        <f t="shared" si="10"/>
        <v/>
      </c>
      <c r="AF45" s="72">
        <f t="shared" si="4"/>
        <v>0</v>
      </c>
    </row>
    <row r="46" spans="1:32" s="11" customFormat="1" x14ac:dyDescent="0.2">
      <c r="A46" s="7"/>
      <c r="B46" s="7"/>
      <c r="C46" s="10"/>
      <c r="D46" s="116"/>
      <c r="E46" s="117"/>
      <c r="F46" s="119" t="s">
        <v>206</v>
      </c>
      <c r="G46" s="118"/>
      <c r="H46" s="119"/>
      <c r="I46" s="119"/>
      <c r="J46" s="119"/>
      <c r="K46" s="119"/>
      <c r="L46" s="119"/>
      <c r="M46" s="119"/>
      <c r="N46" s="119"/>
      <c r="O46" s="5"/>
      <c r="P46" s="70">
        <f t="shared" si="0"/>
        <v>0</v>
      </c>
      <c r="Q46" s="5"/>
      <c r="R46" s="70">
        <f t="shared" si="1"/>
        <v>0</v>
      </c>
      <c r="S46" s="70">
        <f t="shared" si="2"/>
        <v>0</v>
      </c>
      <c r="T46" s="71">
        <f t="shared" si="3"/>
        <v>0</v>
      </c>
      <c r="U46" s="8"/>
      <c r="V46" s="74"/>
      <c r="W46" s="5"/>
      <c r="X46" s="70">
        <f t="shared" si="5"/>
        <v>0</v>
      </c>
      <c r="Y46" s="5"/>
      <c r="Z46" s="119">
        <f t="shared" si="6"/>
        <v>0</v>
      </c>
      <c r="AA46" s="5"/>
      <c r="AB46" s="70">
        <f t="shared" si="7"/>
        <v>0</v>
      </c>
      <c r="AC46" s="70" t="str">
        <f t="shared" si="8"/>
        <v/>
      </c>
      <c r="AD46" s="70">
        <f t="shared" si="9"/>
        <v>0</v>
      </c>
      <c r="AE46" s="71" t="str">
        <f t="shared" si="10"/>
        <v/>
      </c>
      <c r="AF46" s="72">
        <f t="shared" si="4"/>
        <v>0</v>
      </c>
    </row>
    <row r="47" spans="1:32" s="11" customFormat="1" x14ac:dyDescent="0.2">
      <c r="A47" s="7"/>
      <c r="B47" s="7"/>
      <c r="C47" s="10"/>
      <c r="D47" s="116"/>
      <c r="E47" s="117"/>
      <c r="F47" s="119" t="s">
        <v>45</v>
      </c>
      <c r="G47" s="118"/>
      <c r="H47" s="119"/>
      <c r="I47" s="119"/>
      <c r="J47" s="119"/>
      <c r="K47" s="119"/>
      <c r="L47" s="119"/>
      <c r="M47" s="119"/>
      <c r="N47" s="119"/>
      <c r="O47" s="5"/>
      <c r="P47" s="70">
        <f t="shared" si="0"/>
        <v>0</v>
      </c>
      <c r="Q47" s="5"/>
      <c r="R47" s="70">
        <f t="shared" si="1"/>
        <v>0</v>
      </c>
      <c r="S47" s="70">
        <f t="shared" si="2"/>
        <v>0</v>
      </c>
      <c r="T47" s="71">
        <f t="shared" si="3"/>
        <v>0</v>
      </c>
      <c r="U47" s="8"/>
      <c r="V47" s="74"/>
      <c r="W47" s="5"/>
      <c r="X47" s="70">
        <f t="shared" si="5"/>
        <v>0</v>
      </c>
      <c r="Y47" s="5"/>
      <c r="Z47" s="119">
        <f t="shared" si="6"/>
        <v>0</v>
      </c>
      <c r="AA47" s="5"/>
      <c r="AB47" s="70">
        <f t="shared" si="7"/>
        <v>0</v>
      </c>
      <c r="AC47" s="70" t="str">
        <f t="shared" si="8"/>
        <v/>
      </c>
      <c r="AD47" s="70">
        <f t="shared" si="9"/>
        <v>0</v>
      </c>
      <c r="AE47" s="71" t="str">
        <f t="shared" si="10"/>
        <v/>
      </c>
      <c r="AF47" s="72">
        <f t="shared" si="4"/>
        <v>0</v>
      </c>
    </row>
    <row r="48" spans="1:32" s="11" customFormat="1" x14ac:dyDescent="0.2">
      <c r="A48" s="7"/>
      <c r="B48" s="7"/>
      <c r="C48" s="10"/>
      <c r="D48" s="116"/>
      <c r="E48" s="117"/>
      <c r="F48" s="119" t="s">
        <v>63</v>
      </c>
      <c r="G48" s="118"/>
      <c r="H48" s="119"/>
      <c r="I48" s="119"/>
      <c r="J48" s="119"/>
      <c r="K48" s="119"/>
      <c r="L48" s="119"/>
      <c r="M48" s="119"/>
      <c r="N48" s="119"/>
      <c r="O48" s="5"/>
      <c r="P48" s="70">
        <f t="shared" si="0"/>
        <v>0</v>
      </c>
      <c r="Q48" s="5"/>
      <c r="R48" s="70">
        <f t="shared" si="1"/>
        <v>0</v>
      </c>
      <c r="S48" s="70">
        <f t="shared" si="2"/>
        <v>0</v>
      </c>
      <c r="T48" s="71">
        <f t="shared" si="3"/>
        <v>0</v>
      </c>
      <c r="U48" s="8"/>
      <c r="V48" s="74"/>
      <c r="W48" s="5"/>
      <c r="X48" s="70">
        <f t="shared" si="5"/>
        <v>0</v>
      </c>
      <c r="Y48" s="5"/>
      <c r="Z48" s="119">
        <f t="shared" si="6"/>
        <v>0</v>
      </c>
      <c r="AA48" s="5"/>
      <c r="AB48" s="70">
        <f t="shared" si="7"/>
        <v>0</v>
      </c>
      <c r="AC48" s="70" t="str">
        <f t="shared" si="8"/>
        <v/>
      </c>
      <c r="AD48" s="70">
        <f t="shared" si="9"/>
        <v>0</v>
      </c>
      <c r="AE48" s="71" t="str">
        <f t="shared" si="10"/>
        <v/>
      </c>
      <c r="AF48" s="72">
        <f t="shared" si="4"/>
        <v>0</v>
      </c>
    </row>
    <row r="49" spans="1:32" x14ac:dyDescent="0.2">
      <c r="A49" s="3"/>
      <c r="B49" s="3"/>
      <c r="C49" s="2"/>
      <c r="D49" s="116"/>
      <c r="E49" s="117"/>
      <c r="F49" s="119" t="s">
        <v>46</v>
      </c>
      <c r="G49" s="118"/>
      <c r="H49" s="119"/>
      <c r="I49" s="119"/>
      <c r="J49" s="119"/>
      <c r="K49" s="119"/>
      <c r="L49" s="119"/>
      <c r="M49" s="119"/>
      <c r="N49" s="119"/>
      <c r="O49" s="5"/>
      <c r="P49" s="70">
        <f t="shared" si="0"/>
        <v>0</v>
      </c>
      <c r="Q49" s="5"/>
      <c r="R49" s="70">
        <f t="shared" si="1"/>
        <v>0</v>
      </c>
      <c r="S49" s="70">
        <f t="shared" si="2"/>
        <v>0</v>
      </c>
      <c r="T49" s="71">
        <f t="shared" si="3"/>
        <v>0</v>
      </c>
      <c r="U49" s="8"/>
      <c r="V49" s="74"/>
      <c r="W49" s="5"/>
      <c r="X49" s="70">
        <f t="shared" si="5"/>
        <v>0</v>
      </c>
      <c r="Y49" s="5"/>
      <c r="Z49" s="119">
        <f t="shared" si="6"/>
        <v>0</v>
      </c>
      <c r="AA49" s="5"/>
      <c r="AB49" s="70">
        <f t="shared" si="7"/>
        <v>0</v>
      </c>
      <c r="AC49" s="70" t="str">
        <f t="shared" si="8"/>
        <v/>
      </c>
      <c r="AD49" s="70">
        <f t="shared" si="9"/>
        <v>0</v>
      </c>
      <c r="AE49" s="71" t="str">
        <f t="shared" si="10"/>
        <v/>
      </c>
      <c r="AF49" s="72">
        <f t="shared" si="4"/>
        <v>0</v>
      </c>
    </row>
    <row r="50" spans="1:32" x14ac:dyDescent="0.2">
      <c r="A50" s="3"/>
      <c r="B50" s="3"/>
      <c r="C50" s="2"/>
      <c r="D50" s="116"/>
      <c r="E50" s="117"/>
      <c r="F50" s="119" t="s">
        <v>64</v>
      </c>
      <c r="G50" s="118"/>
      <c r="H50" s="119"/>
      <c r="I50" s="119"/>
      <c r="J50" s="119"/>
      <c r="K50" s="119"/>
      <c r="L50" s="119"/>
      <c r="M50" s="119"/>
      <c r="N50" s="119"/>
      <c r="O50" s="5"/>
      <c r="P50" s="70">
        <f t="shared" si="0"/>
        <v>0</v>
      </c>
      <c r="Q50" s="5"/>
      <c r="R50" s="70">
        <f t="shared" si="1"/>
        <v>0</v>
      </c>
      <c r="S50" s="70">
        <f t="shared" si="2"/>
        <v>0</v>
      </c>
      <c r="T50" s="71">
        <f t="shared" si="3"/>
        <v>0</v>
      </c>
      <c r="U50" s="8"/>
      <c r="V50" s="74"/>
      <c r="W50" s="5"/>
      <c r="X50" s="70">
        <f t="shared" si="5"/>
        <v>0</v>
      </c>
      <c r="Y50" s="5"/>
      <c r="Z50" s="119">
        <f t="shared" si="6"/>
        <v>0</v>
      </c>
      <c r="AA50" s="5"/>
      <c r="AB50" s="70">
        <f t="shared" si="7"/>
        <v>0</v>
      </c>
      <c r="AC50" s="70" t="str">
        <f t="shared" si="8"/>
        <v/>
      </c>
      <c r="AD50" s="70">
        <f t="shared" si="9"/>
        <v>0</v>
      </c>
      <c r="AE50" s="71" t="str">
        <f t="shared" si="10"/>
        <v/>
      </c>
      <c r="AF50" s="72">
        <f t="shared" si="4"/>
        <v>0</v>
      </c>
    </row>
    <row r="51" spans="1:32" x14ac:dyDescent="0.2">
      <c r="A51" s="3"/>
      <c r="B51" s="3"/>
      <c r="C51" s="2"/>
      <c r="D51" s="116"/>
      <c r="E51" s="117"/>
      <c r="F51" s="119" t="s">
        <v>47</v>
      </c>
      <c r="G51" s="118"/>
      <c r="H51" s="119"/>
      <c r="I51" s="119"/>
      <c r="J51" s="119"/>
      <c r="K51" s="119"/>
      <c r="L51" s="119"/>
      <c r="M51" s="119"/>
      <c r="N51" s="119"/>
      <c r="O51" s="5"/>
      <c r="P51" s="70">
        <f t="shared" si="0"/>
        <v>0</v>
      </c>
      <c r="Q51" s="5"/>
      <c r="R51" s="70">
        <f t="shared" si="1"/>
        <v>0</v>
      </c>
      <c r="S51" s="70">
        <f t="shared" si="2"/>
        <v>0</v>
      </c>
      <c r="T51" s="71">
        <f t="shared" si="3"/>
        <v>0</v>
      </c>
      <c r="U51" s="8"/>
      <c r="V51" s="74"/>
      <c r="W51" s="5"/>
      <c r="X51" s="70">
        <f t="shared" si="5"/>
        <v>0</v>
      </c>
      <c r="Y51" s="5"/>
      <c r="Z51" s="119">
        <f t="shared" si="6"/>
        <v>0</v>
      </c>
      <c r="AA51" s="5"/>
      <c r="AB51" s="70">
        <f t="shared" si="7"/>
        <v>0</v>
      </c>
      <c r="AC51" s="70" t="str">
        <f t="shared" si="8"/>
        <v/>
      </c>
      <c r="AD51" s="70">
        <f t="shared" si="9"/>
        <v>0</v>
      </c>
      <c r="AE51" s="71" t="str">
        <f t="shared" si="10"/>
        <v/>
      </c>
      <c r="AF51" s="72">
        <f t="shared" si="4"/>
        <v>0</v>
      </c>
    </row>
    <row r="52" spans="1:32" x14ac:dyDescent="0.2">
      <c r="A52" s="3"/>
      <c r="B52" s="3"/>
      <c r="C52" s="2"/>
      <c r="D52" s="116"/>
      <c r="E52" s="117"/>
      <c r="F52" s="119" t="s">
        <v>65</v>
      </c>
      <c r="G52" s="118"/>
      <c r="H52" s="119"/>
      <c r="I52" s="119"/>
      <c r="J52" s="119"/>
      <c r="K52" s="119"/>
      <c r="L52" s="119"/>
      <c r="M52" s="119"/>
      <c r="N52" s="119"/>
      <c r="O52" s="5"/>
      <c r="P52" s="70">
        <f t="shared" si="0"/>
        <v>0</v>
      </c>
      <c r="Q52" s="5"/>
      <c r="R52" s="70">
        <f t="shared" si="1"/>
        <v>0</v>
      </c>
      <c r="S52" s="70">
        <f t="shared" si="2"/>
        <v>0</v>
      </c>
      <c r="T52" s="71">
        <f t="shared" si="3"/>
        <v>0</v>
      </c>
      <c r="U52" s="8"/>
      <c r="V52" s="74"/>
      <c r="W52" s="5"/>
      <c r="X52" s="70">
        <f t="shared" si="5"/>
        <v>0</v>
      </c>
      <c r="Y52" s="5"/>
      <c r="Z52" s="119">
        <f t="shared" si="6"/>
        <v>0</v>
      </c>
      <c r="AA52" s="5"/>
      <c r="AB52" s="70">
        <f t="shared" si="7"/>
        <v>0</v>
      </c>
      <c r="AC52" s="70" t="str">
        <f t="shared" si="8"/>
        <v/>
      </c>
      <c r="AD52" s="70">
        <f t="shared" si="9"/>
        <v>0</v>
      </c>
      <c r="AE52" s="71" t="str">
        <f t="shared" si="10"/>
        <v/>
      </c>
      <c r="AF52" s="72">
        <f t="shared" si="4"/>
        <v>0</v>
      </c>
    </row>
    <row r="53" spans="1:32" x14ac:dyDescent="0.2">
      <c r="A53" s="3"/>
      <c r="B53" s="3"/>
      <c r="C53" s="2"/>
      <c r="D53" s="116"/>
      <c r="E53" s="117"/>
      <c r="F53" s="119" t="s">
        <v>48</v>
      </c>
      <c r="G53" s="118"/>
      <c r="H53" s="119"/>
      <c r="I53" s="119"/>
      <c r="J53" s="119"/>
      <c r="K53" s="119"/>
      <c r="L53" s="119"/>
      <c r="M53" s="119"/>
      <c r="N53" s="119"/>
      <c r="O53" s="5"/>
      <c r="P53" s="70">
        <f t="shared" si="0"/>
        <v>0</v>
      </c>
      <c r="Q53" s="5"/>
      <c r="R53" s="70">
        <f t="shared" si="1"/>
        <v>0</v>
      </c>
      <c r="S53" s="70">
        <f t="shared" si="2"/>
        <v>0</v>
      </c>
      <c r="T53" s="71">
        <f t="shared" si="3"/>
        <v>0</v>
      </c>
      <c r="U53" s="8"/>
      <c r="V53" s="74"/>
      <c r="W53" s="5"/>
      <c r="X53" s="70">
        <f t="shared" si="5"/>
        <v>0</v>
      </c>
      <c r="Y53" s="5"/>
      <c r="Z53" s="119">
        <f t="shared" si="6"/>
        <v>0</v>
      </c>
      <c r="AA53" s="5"/>
      <c r="AB53" s="70">
        <f t="shared" si="7"/>
        <v>0</v>
      </c>
      <c r="AC53" s="70" t="str">
        <f t="shared" si="8"/>
        <v/>
      </c>
      <c r="AD53" s="70">
        <f t="shared" si="9"/>
        <v>0</v>
      </c>
      <c r="AE53" s="71" t="str">
        <f t="shared" si="10"/>
        <v/>
      </c>
      <c r="AF53" s="72">
        <f t="shared" si="4"/>
        <v>0</v>
      </c>
    </row>
    <row r="54" spans="1:32" x14ac:dyDescent="0.2">
      <c r="A54" s="3"/>
      <c r="B54" s="3"/>
      <c r="C54" s="2"/>
      <c r="D54" s="116"/>
      <c r="E54" s="117"/>
      <c r="F54" s="119" t="s">
        <v>66</v>
      </c>
      <c r="G54" s="118"/>
      <c r="H54" s="119"/>
      <c r="I54" s="119"/>
      <c r="J54" s="119"/>
      <c r="K54" s="119"/>
      <c r="L54" s="119"/>
      <c r="M54" s="119"/>
      <c r="N54" s="119"/>
      <c r="O54" s="5"/>
      <c r="P54" s="70">
        <f t="shared" si="0"/>
        <v>0</v>
      </c>
      <c r="Q54" s="5"/>
      <c r="R54" s="70">
        <f t="shared" si="1"/>
        <v>0</v>
      </c>
      <c r="S54" s="70">
        <f t="shared" si="2"/>
        <v>0</v>
      </c>
      <c r="T54" s="71">
        <f t="shared" si="3"/>
        <v>0</v>
      </c>
      <c r="U54" s="8"/>
      <c r="V54" s="74"/>
      <c r="W54" s="5"/>
      <c r="X54" s="70">
        <f t="shared" si="5"/>
        <v>0</v>
      </c>
      <c r="Y54" s="5"/>
      <c r="Z54" s="119">
        <f t="shared" si="6"/>
        <v>0</v>
      </c>
      <c r="AA54" s="5"/>
      <c r="AB54" s="70">
        <f t="shared" si="7"/>
        <v>0</v>
      </c>
      <c r="AC54" s="70" t="str">
        <f t="shared" si="8"/>
        <v/>
      </c>
      <c r="AD54" s="70">
        <f t="shared" si="9"/>
        <v>0</v>
      </c>
      <c r="AE54" s="71" t="str">
        <f t="shared" si="10"/>
        <v/>
      </c>
      <c r="AF54" s="72">
        <f t="shared" si="4"/>
        <v>0</v>
      </c>
    </row>
    <row r="55" spans="1:32" x14ac:dyDescent="0.2">
      <c r="A55" s="3"/>
      <c r="B55" s="3"/>
      <c r="C55" s="2"/>
      <c r="D55" s="116"/>
      <c r="E55" s="117"/>
      <c r="F55" s="119" t="s">
        <v>49</v>
      </c>
      <c r="G55" s="118"/>
      <c r="H55" s="119"/>
      <c r="I55" s="119"/>
      <c r="J55" s="119"/>
      <c r="K55" s="119"/>
      <c r="L55" s="119"/>
      <c r="M55" s="119"/>
      <c r="N55" s="119"/>
      <c r="O55" s="5"/>
      <c r="P55" s="70">
        <f t="shared" si="0"/>
        <v>0</v>
      </c>
      <c r="Q55" s="5"/>
      <c r="R55" s="70">
        <f t="shared" si="1"/>
        <v>0</v>
      </c>
      <c r="S55" s="70">
        <f t="shared" si="2"/>
        <v>0</v>
      </c>
      <c r="T55" s="71">
        <f t="shared" si="3"/>
        <v>0</v>
      </c>
      <c r="U55" s="8"/>
      <c r="V55" s="74"/>
      <c r="W55" s="5"/>
      <c r="X55" s="70">
        <f t="shared" si="5"/>
        <v>0</v>
      </c>
      <c r="Y55" s="5"/>
      <c r="Z55" s="119">
        <f t="shared" si="6"/>
        <v>0</v>
      </c>
      <c r="AA55" s="5"/>
      <c r="AB55" s="70">
        <f t="shared" si="7"/>
        <v>0</v>
      </c>
      <c r="AC55" s="70" t="str">
        <f t="shared" si="8"/>
        <v/>
      </c>
      <c r="AD55" s="70">
        <f t="shared" si="9"/>
        <v>0</v>
      </c>
      <c r="AE55" s="71" t="str">
        <f t="shared" si="10"/>
        <v/>
      </c>
      <c r="AF55" s="72">
        <f t="shared" si="4"/>
        <v>0</v>
      </c>
    </row>
    <row r="56" spans="1:32" s="11" customFormat="1" x14ac:dyDescent="0.2">
      <c r="A56" s="7"/>
      <c r="B56" s="7"/>
      <c r="C56" s="10"/>
      <c r="D56" s="15"/>
      <c r="E56" s="121"/>
      <c r="F56" s="119" t="s">
        <v>67</v>
      </c>
      <c r="G56" s="13"/>
      <c r="H56" s="5"/>
      <c r="I56" s="5"/>
      <c r="J56" s="5"/>
      <c r="K56" s="5"/>
      <c r="L56" s="5"/>
      <c r="M56" s="5"/>
      <c r="N56" s="5"/>
      <c r="O56" s="5"/>
      <c r="P56" s="70">
        <f t="shared" si="0"/>
        <v>0</v>
      </c>
      <c r="Q56" s="5"/>
      <c r="R56" s="70">
        <f t="shared" si="1"/>
        <v>0</v>
      </c>
      <c r="S56" s="70">
        <f t="shared" si="2"/>
        <v>0</v>
      </c>
      <c r="T56" s="71">
        <f t="shared" si="3"/>
        <v>0</v>
      </c>
      <c r="U56" s="8"/>
      <c r="V56" s="74"/>
      <c r="W56" s="5"/>
      <c r="X56" s="70">
        <f t="shared" si="5"/>
        <v>0</v>
      </c>
      <c r="Y56" s="5"/>
      <c r="Z56" s="119">
        <f t="shared" si="6"/>
        <v>0</v>
      </c>
      <c r="AA56" s="5"/>
      <c r="AB56" s="70">
        <f t="shared" si="7"/>
        <v>0</v>
      </c>
      <c r="AC56" s="70" t="str">
        <f t="shared" si="8"/>
        <v/>
      </c>
      <c r="AD56" s="70">
        <f t="shared" si="9"/>
        <v>0</v>
      </c>
      <c r="AE56" s="71" t="str">
        <f t="shared" si="10"/>
        <v/>
      </c>
      <c r="AF56" s="72">
        <f t="shared" si="4"/>
        <v>0</v>
      </c>
    </row>
    <row r="57" spans="1:32" x14ac:dyDescent="0.2">
      <c r="A57" s="3"/>
      <c r="B57" s="3"/>
      <c r="C57" s="2"/>
      <c r="D57" s="15"/>
      <c r="E57" s="121"/>
      <c r="F57" s="119" t="s">
        <v>50</v>
      </c>
      <c r="G57" s="118"/>
      <c r="H57" s="5"/>
      <c r="I57" s="5"/>
      <c r="J57" s="5"/>
      <c r="K57" s="5"/>
      <c r="L57" s="5"/>
      <c r="M57" s="5"/>
      <c r="N57" s="5"/>
      <c r="O57" s="5"/>
      <c r="P57" s="70">
        <f t="shared" si="0"/>
        <v>0</v>
      </c>
      <c r="Q57" s="5"/>
      <c r="R57" s="70">
        <f t="shared" si="1"/>
        <v>0</v>
      </c>
      <c r="S57" s="70">
        <f t="shared" si="2"/>
        <v>0</v>
      </c>
      <c r="T57" s="71">
        <f t="shared" si="3"/>
        <v>0</v>
      </c>
      <c r="U57" s="8"/>
      <c r="V57" s="74"/>
      <c r="W57" s="5"/>
      <c r="X57" s="70">
        <f t="shared" si="5"/>
        <v>0</v>
      </c>
      <c r="Y57" s="5"/>
      <c r="Z57" s="119">
        <f t="shared" si="6"/>
        <v>0</v>
      </c>
      <c r="AA57" s="5"/>
      <c r="AB57" s="70">
        <f t="shared" si="7"/>
        <v>0</v>
      </c>
      <c r="AC57" s="70" t="str">
        <f t="shared" si="8"/>
        <v/>
      </c>
      <c r="AD57" s="70">
        <f t="shared" si="9"/>
        <v>0</v>
      </c>
      <c r="AE57" s="71" t="str">
        <f t="shared" si="10"/>
        <v/>
      </c>
      <c r="AF57" s="72">
        <f t="shared" si="4"/>
        <v>0</v>
      </c>
    </row>
    <row r="58" spans="1:32" x14ac:dyDescent="0.2">
      <c r="A58" s="3"/>
      <c r="B58" s="3"/>
      <c r="C58" s="2"/>
      <c r="D58" s="15"/>
      <c r="E58" s="122"/>
      <c r="F58" s="119" t="s">
        <v>207</v>
      </c>
      <c r="G58" s="115"/>
      <c r="H58" s="5"/>
      <c r="I58" s="5"/>
      <c r="J58" s="5"/>
      <c r="K58" s="5"/>
      <c r="L58" s="5"/>
      <c r="M58" s="5"/>
      <c r="N58" s="5"/>
      <c r="O58" s="5"/>
      <c r="P58" s="70">
        <f t="shared" si="0"/>
        <v>0</v>
      </c>
      <c r="Q58" s="5"/>
      <c r="R58" s="70">
        <f t="shared" si="1"/>
        <v>0</v>
      </c>
      <c r="S58" s="70">
        <f t="shared" si="2"/>
        <v>0</v>
      </c>
      <c r="T58" s="71">
        <f t="shared" si="3"/>
        <v>0</v>
      </c>
      <c r="U58" s="8"/>
      <c r="V58" s="74"/>
      <c r="W58" s="5"/>
      <c r="X58" s="70">
        <f t="shared" si="5"/>
        <v>0</v>
      </c>
      <c r="Y58" s="5"/>
      <c r="Z58" s="119">
        <f t="shared" si="6"/>
        <v>0</v>
      </c>
      <c r="AA58" s="5"/>
      <c r="AB58" s="70">
        <f t="shared" si="7"/>
        <v>0</v>
      </c>
      <c r="AC58" s="70" t="str">
        <f t="shared" si="8"/>
        <v/>
      </c>
      <c r="AD58" s="70">
        <f t="shared" si="9"/>
        <v>0</v>
      </c>
      <c r="AE58" s="71" t="str">
        <f t="shared" si="10"/>
        <v/>
      </c>
      <c r="AF58" s="72">
        <f t="shared" si="4"/>
        <v>0</v>
      </c>
    </row>
    <row r="59" spans="1:32" x14ac:dyDescent="0.2">
      <c r="A59" s="3"/>
      <c r="B59" s="3"/>
      <c r="C59" s="2"/>
      <c r="D59" s="15"/>
      <c r="E59" s="121"/>
      <c r="F59" s="119" t="s">
        <v>51</v>
      </c>
      <c r="G59" s="115"/>
      <c r="H59" s="5"/>
      <c r="I59" s="5"/>
      <c r="J59" s="5"/>
      <c r="K59" s="5"/>
      <c r="L59" s="5"/>
      <c r="M59" s="5"/>
      <c r="N59" s="5"/>
      <c r="O59" s="5"/>
      <c r="P59" s="70">
        <f t="shared" si="0"/>
        <v>0</v>
      </c>
      <c r="Q59" s="5"/>
      <c r="R59" s="70">
        <f t="shared" si="1"/>
        <v>0</v>
      </c>
      <c r="S59" s="70">
        <f t="shared" si="2"/>
        <v>0</v>
      </c>
      <c r="T59" s="71">
        <f t="shared" si="3"/>
        <v>0</v>
      </c>
      <c r="U59" s="8"/>
      <c r="V59" s="74"/>
      <c r="W59" s="5"/>
      <c r="X59" s="70">
        <f t="shared" si="5"/>
        <v>0</v>
      </c>
      <c r="Y59" s="5"/>
      <c r="Z59" s="119">
        <f t="shared" si="6"/>
        <v>0</v>
      </c>
      <c r="AA59" s="5"/>
      <c r="AB59" s="70">
        <f t="shared" si="7"/>
        <v>0</v>
      </c>
      <c r="AC59" s="70" t="str">
        <f t="shared" si="8"/>
        <v/>
      </c>
      <c r="AD59" s="70">
        <f t="shared" si="9"/>
        <v>0</v>
      </c>
      <c r="AE59" s="71" t="str">
        <f t="shared" si="10"/>
        <v/>
      </c>
      <c r="AF59" s="72">
        <f t="shared" si="4"/>
        <v>0</v>
      </c>
    </row>
    <row r="60" spans="1:32" x14ac:dyDescent="0.2">
      <c r="A60" s="3"/>
      <c r="B60" s="3"/>
      <c r="C60" s="2"/>
      <c r="D60" s="116"/>
      <c r="E60" s="121"/>
      <c r="F60" s="119" t="s">
        <v>208</v>
      </c>
      <c r="G60" s="118"/>
      <c r="H60" s="5"/>
      <c r="I60" s="5"/>
      <c r="J60" s="5"/>
      <c r="K60" s="5"/>
      <c r="L60" s="5"/>
      <c r="M60" s="5"/>
      <c r="N60" s="5"/>
      <c r="O60" s="5"/>
      <c r="P60" s="70">
        <f t="shared" si="0"/>
        <v>0</v>
      </c>
      <c r="Q60" s="5"/>
      <c r="R60" s="70">
        <f t="shared" si="1"/>
        <v>0</v>
      </c>
      <c r="S60" s="70">
        <f t="shared" si="2"/>
        <v>0</v>
      </c>
      <c r="T60" s="71">
        <f t="shared" si="3"/>
        <v>0</v>
      </c>
      <c r="U60" s="8"/>
      <c r="V60" s="74"/>
      <c r="W60" s="5"/>
      <c r="X60" s="70">
        <f t="shared" si="5"/>
        <v>0</v>
      </c>
      <c r="Y60" s="5"/>
      <c r="Z60" s="119">
        <f t="shared" si="6"/>
        <v>0</v>
      </c>
      <c r="AA60" s="5"/>
      <c r="AB60" s="70">
        <f t="shared" si="7"/>
        <v>0</v>
      </c>
      <c r="AC60" s="70" t="str">
        <f t="shared" si="8"/>
        <v/>
      </c>
      <c r="AD60" s="70">
        <f t="shared" si="9"/>
        <v>0</v>
      </c>
      <c r="AE60" s="71" t="str">
        <f t="shared" si="10"/>
        <v/>
      </c>
      <c r="AF60" s="72">
        <f t="shared" si="4"/>
        <v>0</v>
      </c>
    </row>
    <row r="61" spans="1:32" x14ac:dyDescent="0.2">
      <c r="A61" s="3"/>
      <c r="B61" s="2"/>
      <c r="C61" s="2"/>
      <c r="D61" s="116"/>
      <c r="E61" s="121"/>
      <c r="F61" s="119" t="s">
        <v>68</v>
      </c>
      <c r="G61" s="118"/>
      <c r="H61" s="5"/>
      <c r="I61" s="5"/>
      <c r="J61" s="5"/>
      <c r="K61" s="5"/>
      <c r="L61" s="5"/>
      <c r="M61" s="5"/>
      <c r="N61" s="5"/>
      <c r="O61" s="5"/>
      <c r="P61" s="70">
        <f t="shared" si="0"/>
        <v>0</v>
      </c>
      <c r="Q61" s="5"/>
      <c r="R61" s="70">
        <f t="shared" si="1"/>
        <v>0</v>
      </c>
      <c r="S61" s="70">
        <f t="shared" si="2"/>
        <v>0</v>
      </c>
      <c r="T61" s="71">
        <f t="shared" si="3"/>
        <v>0</v>
      </c>
      <c r="U61" s="8"/>
      <c r="V61" s="74"/>
      <c r="W61" s="5"/>
      <c r="X61" s="70">
        <f t="shared" si="5"/>
        <v>0</v>
      </c>
      <c r="Y61" s="5"/>
      <c r="Z61" s="119">
        <f t="shared" si="6"/>
        <v>0</v>
      </c>
      <c r="AA61" s="5"/>
      <c r="AB61" s="70">
        <f t="shared" si="7"/>
        <v>0</v>
      </c>
      <c r="AC61" s="70" t="str">
        <f t="shared" si="8"/>
        <v/>
      </c>
      <c r="AD61" s="70">
        <f t="shared" si="9"/>
        <v>0</v>
      </c>
      <c r="AE61" s="71" t="str">
        <f t="shared" si="10"/>
        <v/>
      </c>
      <c r="AF61" s="72">
        <f t="shared" si="4"/>
        <v>0</v>
      </c>
    </row>
    <row r="62" spans="1:32" x14ac:dyDescent="0.2">
      <c r="A62" s="123"/>
      <c r="B62" s="117"/>
      <c r="C62" s="117"/>
      <c r="D62" s="116"/>
      <c r="E62" s="117"/>
      <c r="F62" s="119" t="s">
        <v>52</v>
      </c>
      <c r="G62" s="118"/>
      <c r="H62" s="119"/>
      <c r="I62" s="119"/>
      <c r="J62" s="119"/>
      <c r="K62" s="119"/>
      <c r="L62" s="119"/>
      <c r="M62" s="119"/>
      <c r="N62" s="119"/>
      <c r="O62" s="5"/>
      <c r="P62" s="70">
        <f t="shared" si="0"/>
        <v>0</v>
      </c>
      <c r="Q62" s="5"/>
      <c r="R62" s="70">
        <f t="shared" si="1"/>
        <v>0</v>
      </c>
      <c r="S62" s="70">
        <f t="shared" si="2"/>
        <v>0</v>
      </c>
      <c r="T62" s="71">
        <f t="shared" si="3"/>
        <v>0</v>
      </c>
      <c r="U62" s="8"/>
      <c r="V62" s="74"/>
      <c r="W62" s="5"/>
      <c r="X62" s="70">
        <f t="shared" si="5"/>
        <v>0</v>
      </c>
      <c r="Y62" s="5"/>
      <c r="Z62" s="119">
        <f t="shared" si="6"/>
        <v>0</v>
      </c>
      <c r="AA62" s="5"/>
      <c r="AB62" s="70">
        <f t="shared" si="7"/>
        <v>0</v>
      </c>
      <c r="AC62" s="70" t="str">
        <f t="shared" si="8"/>
        <v/>
      </c>
      <c r="AD62" s="70">
        <f t="shared" si="9"/>
        <v>0</v>
      </c>
      <c r="AE62" s="71" t="str">
        <f t="shared" si="10"/>
        <v/>
      </c>
      <c r="AF62" s="72">
        <f t="shared" si="4"/>
        <v>0</v>
      </c>
    </row>
    <row r="63" spans="1:32" x14ac:dyDescent="0.2">
      <c r="A63" s="123"/>
      <c r="B63" s="117"/>
      <c r="C63" s="117"/>
      <c r="D63" s="116"/>
      <c r="E63" s="121"/>
      <c r="F63" s="119" t="s">
        <v>69</v>
      </c>
      <c r="G63" s="118"/>
      <c r="H63" s="5"/>
      <c r="I63" s="5"/>
      <c r="J63" s="5"/>
      <c r="K63" s="5"/>
      <c r="L63" s="5"/>
      <c r="M63" s="5"/>
      <c r="N63" s="5"/>
      <c r="O63" s="5"/>
      <c r="P63" s="70">
        <f t="shared" si="0"/>
        <v>0</v>
      </c>
      <c r="Q63" s="5"/>
      <c r="R63" s="70">
        <f t="shared" si="1"/>
        <v>0</v>
      </c>
      <c r="S63" s="70">
        <f t="shared" si="2"/>
        <v>0</v>
      </c>
      <c r="T63" s="71">
        <f t="shared" si="3"/>
        <v>0</v>
      </c>
      <c r="U63" s="8"/>
      <c r="V63" s="74"/>
      <c r="W63" s="5"/>
      <c r="X63" s="70">
        <f t="shared" si="5"/>
        <v>0</v>
      </c>
      <c r="Y63" s="5"/>
      <c r="Z63" s="119">
        <f t="shared" si="6"/>
        <v>0</v>
      </c>
      <c r="AA63" s="5"/>
      <c r="AB63" s="70">
        <f t="shared" si="7"/>
        <v>0</v>
      </c>
      <c r="AC63" s="70" t="str">
        <f t="shared" si="8"/>
        <v/>
      </c>
      <c r="AD63" s="70">
        <f t="shared" si="9"/>
        <v>0</v>
      </c>
      <c r="AE63" s="71" t="str">
        <f t="shared" si="10"/>
        <v/>
      </c>
      <c r="AF63" s="72">
        <f t="shared" si="4"/>
        <v>0</v>
      </c>
    </row>
    <row r="64" spans="1:32" x14ac:dyDescent="0.2">
      <c r="A64" s="123"/>
      <c r="B64" s="117"/>
      <c r="C64" s="117"/>
      <c r="D64" s="116"/>
      <c r="E64" s="121"/>
      <c r="F64" s="119" t="s">
        <v>209</v>
      </c>
      <c r="G64" s="118"/>
      <c r="H64" s="5"/>
      <c r="I64" s="5"/>
      <c r="J64" s="5"/>
      <c r="K64" s="5"/>
      <c r="L64" s="5"/>
      <c r="M64" s="5"/>
      <c r="N64" s="5"/>
      <c r="O64" s="5"/>
      <c r="P64" s="70">
        <f t="shared" si="0"/>
        <v>0</v>
      </c>
      <c r="Q64" s="5"/>
      <c r="R64" s="70">
        <f t="shared" si="1"/>
        <v>0</v>
      </c>
      <c r="S64" s="70">
        <f t="shared" si="2"/>
        <v>0</v>
      </c>
      <c r="T64" s="71">
        <f t="shared" si="3"/>
        <v>0</v>
      </c>
      <c r="U64" s="8"/>
      <c r="V64" s="74"/>
      <c r="W64" s="5"/>
      <c r="X64" s="70">
        <f t="shared" si="5"/>
        <v>0</v>
      </c>
      <c r="Y64" s="5"/>
      <c r="Z64" s="119">
        <f t="shared" si="6"/>
        <v>0</v>
      </c>
      <c r="AA64" s="5"/>
      <c r="AB64" s="70">
        <f t="shared" si="7"/>
        <v>0</v>
      </c>
      <c r="AC64" s="70" t="str">
        <f t="shared" si="8"/>
        <v/>
      </c>
      <c r="AD64" s="70">
        <f t="shared" si="9"/>
        <v>0</v>
      </c>
      <c r="AE64" s="71" t="str">
        <f t="shared" si="10"/>
        <v/>
      </c>
      <c r="AF64" s="72">
        <f t="shared" si="4"/>
        <v>0</v>
      </c>
    </row>
    <row r="65" spans="1:32" x14ac:dyDescent="0.2">
      <c r="A65" s="123"/>
      <c r="B65" s="117"/>
      <c r="C65" s="117"/>
      <c r="D65" s="116"/>
      <c r="E65" s="121"/>
      <c r="F65" s="119" t="s">
        <v>210</v>
      </c>
      <c r="G65" s="31"/>
      <c r="H65" s="198"/>
      <c r="I65" s="198"/>
      <c r="J65" s="198"/>
      <c r="K65" s="198"/>
      <c r="L65" s="198"/>
      <c r="M65" s="198"/>
      <c r="N65" s="198"/>
      <c r="O65" s="5"/>
      <c r="P65" s="70">
        <f t="shared" si="0"/>
        <v>0</v>
      </c>
      <c r="Q65" s="5"/>
      <c r="R65" s="70">
        <f t="shared" si="1"/>
        <v>0</v>
      </c>
      <c r="S65" s="70">
        <f t="shared" si="2"/>
        <v>0</v>
      </c>
      <c r="T65" s="71">
        <f t="shared" si="3"/>
        <v>0</v>
      </c>
      <c r="U65" s="8"/>
      <c r="V65" s="74"/>
      <c r="W65" s="5"/>
      <c r="X65" s="70">
        <f t="shared" si="5"/>
        <v>0</v>
      </c>
      <c r="Y65" s="5"/>
      <c r="Z65" s="119">
        <f t="shared" si="6"/>
        <v>0</v>
      </c>
      <c r="AA65" s="5"/>
      <c r="AB65" s="70">
        <f t="shared" si="7"/>
        <v>0</v>
      </c>
      <c r="AC65" s="70" t="str">
        <f t="shared" si="8"/>
        <v/>
      </c>
      <c r="AD65" s="70">
        <f t="shared" si="9"/>
        <v>0</v>
      </c>
      <c r="AE65" s="71" t="str">
        <f t="shared" si="10"/>
        <v/>
      </c>
      <c r="AF65" s="72">
        <f t="shared" si="4"/>
        <v>0</v>
      </c>
    </row>
    <row r="66" spans="1:32" s="11" customFormat="1" x14ac:dyDescent="0.2">
      <c r="A66" s="3"/>
      <c r="B66" s="10"/>
      <c r="C66" s="10"/>
      <c r="D66" s="116"/>
      <c r="E66" s="121"/>
      <c r="F66" s="119" t="s">
        <v>211</v>
      </c>
      <c r="G66" s="13"/>
      <c r="H66" s="5"/>
      <c r="I66" s="5"/>
      <c r="J66" s="5"/>
      <c r="K66" s="5"/>
      <c r="L66" s="5"/>
      <c r="M66" s="5"/>
      <c r="N66" s="5"/>
      <c r="O66" s="5"/>
      <c r="P66" s="70">
        <f t="shared" si="0"/>
        <v>0</v>
      </c>
      <c r="Q66" s="5"/>
      <c r="R66" s="70">
        <f t="shared" si="1"/>
        <v>0</v>
      </c>
      <c r="S66" s="70">
        <f t="shared" si="2"/>
        <v>0</v>
      </c>
      <c r="T66" s="71">
        <f t="shared" si="3"/>
        <v>0</v>
      </c>
      <c r="U66" s="8"/>
      <c r="V66" s="74"/>
      <c r="W66" s="5"/>
      <c r="X66" s="70">
        <f t="shared" si="5"/>
        <v>0</v>
      </c>
      <c r="Y66" s="5"/>
      <c r="Z66" s="119">
        <f t="shared" si="6"/>
        <v>0</v>
      </c>
      <c r="AA66" s="5"/>
      <c r="AB66" s="70">
        <f t="shared" si="7"/>
        <v>0</v>
      </c>
      <c r="AC66" s="70" t="str">
        <f t="shared" si="8"/>
        <v/>
      </c>
      <c r="AD66" s="70">
        <f t="shared" si="9"/>
        <v>0</v>
      </c>
      <c r="AE66" s="71" t="str">
        <f t="shared" si="10"/>
        <v/>
      </c>
      <c r="AF66" s="72">
        <f t="shared" si="4"/>
        <v>0</v>
      </c>
    </row>
    <row r="67" spans="1:32" x14ac:dyDescent="0.2">
      <c r="A67" s="3"/>
      <c r="B67" s="2"/>
      <c r="C67" s="2"/>
      <c r="D67" s="116"/>
      <c r="E67" s="121"/>
      <c r="F67" s="119" t="s">
        <v>70</v>
      </c>
      <c r="G67" s="118"/>
      <c r="H67" s="5"/>
      <c r="I67" s="5"/>
      <c r="J67" s="5"/>
      <c r="K67" s="5"/>
      <c r="L67" s="5"/>
      <c r="M67" s="5"/>
      <c r="N67" s="5"/>
      <c r="O67" s="5"/>
      <c r="P67" s="70">
        <f t="shared" si="0"/>
        <v>0</v>
      </c>
      <c r="Q67" s="5"/>
      <c r="R67" s="70">
        <f t="shared" si="1"/>
        <v>0</v>
      </c>
      <c r="S67" s="70">
        <f t="shared" si="2"/>
        <v>0</v>
      </c>
      <c r="T67" s="71">
        <f t="shared" si="3"/>
        <v>0</v>
      </c>
      <c r="U67" s="8"/>
      <c r="V67" s="74"/>
      <c r="W67" s="5"/>
      <c r="X67" s="70">
        <f t="shared" si="5"/>
        <v>0</v>
      </c>
      <c r="Y67" s="5"/>
      <c r="Z67" s="119">
        <f t="shared" si="6"/>
        <v>0</v>
      </c>
      <c r="AA67" s="5"/>
      <c r="AB67" s="70">
        <f t="shared" si="7"/>
        <v>0</v>
      </c>
      <c r="AC67" s="70" t="str">
        <f t="shared" si="8"/>
        <v/>
      </c>
      <c r="AD67" s="70">
        <f t="shared" si="9"/>
        <v>0</v>
      </c>
      <c r="AE67" s="71" t="str">
        <f t="shared" si="10"/>
        <v/>
      </c>
      <c r="AF67" s="72">
        <f t="shared" si="4"/>
        <v>0</v>
      </c>
    </row>
    <row r="68" spans="1:32" x14ac:dyDescent="0.2">
      <c r="A68" s="3"/>
      <c r="B68" s="2"/>
      <c r="C68" s="2"/>
      <c r="D68" s="116"/>
      <c r="E68" s="121"/>
      <c r="F68" s="119" t="s">
        <v>53</v>
      </c>
      <c r="G68" s="118"/>
      <c r="H68" s="5"/>
      <c r="I68" s="5"/>
      <c r="J68" s="5"/>
      <c r="K68" s="5"/>
      <c r="L68" s="5"/>
      <c r="M68" s="5"/>
      <c r="N68" s="5"/>
      <c r="O68" s="5"/>
      <c r="P68" s="70">
        <f t="shared" ref="P68:P135" si="11">IF(O68="Casi Certeza",5,IF(O68="Probable",4,IF(O68="Moderado",3,IF(O68="Poco Probable",2,IF(O68="Improbable",1,0)))))</f>
        <v>0</v>
      </c>
      <c r="Q68" s="5"/>
      <c r="R68" s="70">
        <f t="shared" ref="R68:R135" si="12">IF(Q68="Catastroficas",5,IF(Q68="Mayores",4,IF(Q68="Moderadas",3,IF(Q68="Menores",2,IF(Q68="Insignificante",1,0)))))</f>
        <v>0</v>
      </c>
      <c r="S68" s="70">
        <f t="shared" ref="S68:S135" si="13">+P68*R68</f>
        <v>0</v>
      </c>
      <c r="T68" s="71">
        <f t="shared" ref="T68:T135" si="14">IF(S68&gt;=13,"Extremo",IF(S68&gt;=9,"Alto",IF(S68&gt;=5,"Moderado",IF(S68&gt;=1,"Bajo",0))))</f>
        <v>0</v>
      </c>
      <c r="U68" s="8"/>
      <c r="V68" s="74"/>
      <c r="W68" s="5"/>
      <c r="X68" s="70">
        <f t="shared" ref="X68:X135" si="15">IF(W68="Permanente",10,IF(W68="Periodico",7,IF(W68="Ocasional",4,0)))</f>
        <v>0</v>
      </c>
      <c r="Y68" s="5"/>
      <c r="Z68" s="119">
        <f t="shared" ref="Z68:Z135" si="16">IF(Y68="Preventivo",3,IF(Y68="Correctivo",2,IF(Y68="Detectivo",1,0)))</f>
        <v>0</v>
      </c>
      <c r="AA68" s="5"/>
      <c r="AB68" s="70">
        <f t="shared" ref="AB68:AB135" si="17">IF(U68="SI",(X68+Z68),IF(U68="NO",1,0))</f>
        <v>0</v>
      </c>
      <c r="AC68" s="70" t="str">
        <f t="shared" ref="AC68:AC135" si="18">IF(AB68&gt;=10,"Optimo",IF(AB68&gt;=9,"Bueno",IF(AB68&gt;=7,"Mas que Regular",IF(AB68&gt;=5,"Regular",IF(AB68&gt;=1,"Insuficiente","")))))</f>
        <v/>
      </c>
      <c r="AD68" s="70">
        <f t="shared" ref="AD68:AD135" si="19">IF(AC68="Optimo",5,IF(AC68="Bueno",4,IF(AC68="Mas que Regular",3,IF(AC68="Regular",2,IF(AC68="Insuficiente",1,0)))))</f>
        <v>0</v>
      </c>
      <c r="AE68" s="71" t="str">
        <f t="shared" ref="AE68:AE135" si="20">IF(AND(T68="Extremo",AC68="Insuficiente"),"No Aceptable",IF(AND(T68="Extremo",AC68="Regular"),"No Aceptable",IF(AND(T68="Extremo",AC68="Mas que Regular"),"Mayor",IF(AND(T68="Extremo",AC68="Bueno"),"Media",IF(AND(T68="Extremo",AC68="Optimo"),"Menor",IF(AND(T68="Alto",AC68="Insuficiente"),"Mayor",IF(AND(T68="Alto",AC68="Regular"),"Mayor",IF(AND(T68="Alto",AC68="Mas que Regular"),"Mayor",IF(AND(T68="Alto",AC68="Bueno"),"Media",IF(AND(T68="Alto",AC68="Optimo"),"Menor",IF(AND(T68="Moderado",AC68="Insuficiente"),"Media",IF(AND(T68="Moderado",AC68="Regular"),"Media",IF(AND(T68="Moderado",AC68="Mas que Regular"),"Media",IF(AND(T68="Moderado",AC68="Bueno"),"Media",IF(AND(T68="Moderado",AC68="Optimo"),"Menor",IF(OR(T68="",AC68=""),"","Menor"))))))))))))))))</f>
        <v/>
      </c>
      <c r="AF68" s="72">
        <f t="shared" ref="AF68:AF135" si="21">IF(AD68=0,0,S68/AD68)</f>
        <v>0</v>
      </c>
    </row>
    <row r="69" spans="1:32" x14ac:dyDescent="0.2">
      <c r="A69" s="113"/>
      <c r="B69" s="2"/>
      <c r="C69" s="2"/>
      <c r="D69" s="116"/>
      <c r="E69" s="121"/>
      <c r="F69" s="119" t="s">
        <v>71</v>
      </c>
      <c r="G69" s="118"/>
      <c r="H69" s="5"/>
      <c r="I69" s="5"/>
      <c r="J69" s="5"/>
      <c r="K69" s="5"/>
      <c r="L69" s="5"/>
      <c r="M69" s="5"/>
      <c r="N69" s="5"/>
      <c r="O69" s="5"/>
      <c r="P69" s="70">
        <f t="shared" si="11"/>
        <v>0</v>
      </c>
      <c r="Q69" s="5"/>
      <c r="R69" s="70">
        <f t="shared" si="12"/>
        <v>0</v>
      </c>
      <c r="S69" s="70">
        <f t="shared" si="13"/>
        <v>0</v>
      </c>
      <c r="T69" s="71">
        <f t="shared" si="14"/>
        <v>0</v>
      </c>
      <c r="U69" s="8"/>
      <c r="V69" s="74"/>
      <c r="W69" s="5"/>
      <c r="X69" s="70">
        <f t="shared" si="15"/>
        <v>0</v>
      </c>
      <c r="Y69" s="5"/>
      <c r="Z69" s="119">
        <f t="shared" si="16"/>
        <v>0</v>
      </c>
      <c r="AA69" s="5"/>
      <c r="AB69" s="70">
        <f t="shared" si="17"/>
        <v>0</v>
      </c>
      <c r="AC69" s="70" t="str">
        <f t="shared" si="18"/>
        <v/>
      </c>
      <c r="AD69" s="70">
        <f t="shared" si="19"/>
        <v>0</v>
      </c>
      <c r="AE69" s="71" t="str">
        <f t="shared" si="20"/>
        <v/>
      </c>
      <c r="AF69" s="72">
        <f t="shared" si="21"/>
        <v>0</v>
      </c>
    </row>
    <row r="70" spans="1:32" x14ac:dyDescent="0.2">
      <c r="A70" s="113"/>
      <c r="B70" s="2"/>
      <c r="C70" s="2"/>
      <c r="D70" s="116"/>
      <c r="E70" s="117"/>
      <c r="F70" s="119" t="s">
        <v>72</v>
      </c>
      <c r="G70" s="118"/>
      <c r="H70" s="119"/>
      <c r="I70" s="119"/>
      <c r="J70" s="119"/>
      <c r="K70" s="119"/>
      <c r="L70" s="119"/>
      <c r="M70" s="119"/>
      <c r="N70" s="119"/>
      <c r="O70" s="5"/>
      <c r="P70" s="70">
        <f t="shared" si="11"/>
        <v>0</v>
      </c>
      <c r="Q70" s="5"/>
      <c r="R70" s="70">
        <f t="shared" si="12"/>
        <v>0</v>
      </c>
      <c r="S70" s="70">
        <f t="shared" si="13"/>
        <v>0</v>
      </c>
      <c r="T70" s="71">
        <f t="shared" si="14"/>
        <v>0</v>
      </c>
      <c r="U70" s="8"/>
      <c r="V70" s="74"/>
      <c r="W70" s="5"/>
      <c r="X70" s="70">
        <f t="shared" si="15"/>
        <v>0</v>
      </c>
      <c r="Y70" s="5"/>
      <c r="Z70" s="119">
        <f t="shared" si="16"/>
        <v>0</v>
      </c>
      <c r="AA70" s="5"/>
      <c r="AB70" s="70">
        <f t="shared" si="17"/>
        <v>0</v>
      </c>
      <c r="AC70" s="70" t="str">
        <f t="shared" si="18"/>
        <v/>
      </c>
      <c r="AD70" s="70">
        <f t="shared" si="19"/>
        <v>0</v>
      </c>
      <c r="AE70" s="71" t="str">
        <f t="shared" si="20"/>
        <v/>
      </c>
      <c r="AF70" s="72">
        <f t="shared" si="21"/>
        <v>0</v>
      </c>
    </row>
    <row r="71" spans="1:32" x14ac:dyDescent="0.2">
      <c r="A71" s="113"/>
      <c r="B71" s="2"/>
      <c r="C71" s="2"/>
      <c r="D71" s="116"/>
      <c r="E71" s="117"/>
      <c r="F71" s="119" t="s">
        <v>54</v>
      </c>
      <c r="G71" s="118"/>
      <c r="H71" s="119"/>
      <c r="I71" s="119"/>
      <c r="J71" s="119"/>
      <c r="K71" s="119"/>
      <c r="L71" s="119"/>
      <c r="M71" s="119"/>
      <c r="N71" s="119"/>
      <c r="O71" s="5"/>
      <c r="P71" s="70">
        <f t="shared" si="11"/>
        <v>0</v>
      </c>
      <c r="Q71" s="5"/>
      <c r="R71" s="70">
        <f t="shared" si="12"/>
        <v>0</v>
      </c>
      <c r="S71" s="70">
        <f t="shared" si="13"/>
        <v>0</v>
      </c>
      <c r="T71" s="71">
        <f t="shared" si="14"/>
        <v>0</v>
      </c>
      <c r="U71" s="8"/>
      <c r="V71" s="74"/>
      <c r="W71" s="5"/>
      <c r="X71" s="70">
        <f t="shared" si="15"/>
        <v>0</v>
      </c>
      <c r="Y71" s="5"/>
      <c r="Z71" s="119">
        <f t="shared" si="16"/>
        <v>0</v>
      </c>
      <c r="AA71" s="5"/>
      <c r="AB71" s="70">
        <f t="shared" si="17"/>
        <v>0</v>
      </c>
      <c r="AC71" s="70" t="str">
        <f t="shared" si="18"/>
        <v/>
      </c>
      <c r="AD71" s="70">
        <f t="shared" si="19"/>
        <v>0</v>
      </c>
      <c r="AE71" s="71" t="str">
        <f t="shared" si="20"/>
        <v/>
      </c>
      <c r="AF71" s="72">
        <f t="shared" si="21"/>
        <v>0</v>
      </c>
    </row>
    <row r="72" spans="1:32" x14ac:dyDescent="0.2">
      <c r="A72" s="113"/>
      <c r="B72" s="2"/>
      <c r="C72" s="2"/>
      <c r="D72" s="116"/>
      <c r="E72" s="117"/>
      <c r="F72" s="119" t="s">
        <v>73</v>
      </c>
      <c r="G72" s="118"/>
      <c r="H72" s="119"/>
      <c r="I72" s="119"/>
      <c r="J72" s="119"/>
      <c r="K72" s="119"/>
      <c r="L72" s="119"/>
      <c r="M72" s="119"/>
      <c r="N72" s="119"/>
      <c r="O72" s="5"/>
      <c r="P72" s="70">
        <f t="shared" si="11"/>
        <v>0</v>
      </c>
      <c r="Q72" s="5"/>
      <c r="R72" s="70">
        <f t="shared" si="12"/>
        <v>0</v>
      </c>
      <c r="S72" s="70">
        <f t="shared" si="13"/>
        <v>0</v>
      </c>
      <c r="T72" s="71">
        <f t="shared" si="14"/>
        <v>0</v>
      </c>
      <c r="U72" s="8"/>
      <c r="V72" s="74"/>
      <c r="W72" s="5"/>
      <c r="X72" s="70">
        <f t="shared" si="15"/>
        <v>0</v>
      </c>
      <c r="Y72" s="5"/>
      <c r="Z72" s="119">
        <f t="shared" si="16"/>
        <v>0</v>
      </c>
      <c r="AA72" s="5"/>
      <c r="AB72" s="70">
        <f t="shared" si="17"/>
        <v>0</v>
      </c>
      <c r="AC72" s="70" t="str">
        <f t="shared" si="18"/>
        <v/>
      </c>
      <c r="AD72" s="70">
        <f t="shared" si="19"/>
        <v>0</v>
      </c>
      <c r="AE72" s="71" t="str">
        <f t="shared" si="20"/>
        <v/>
      </c>
      <c r="AF72" s="72">
        <f t="shared" si="21"/>
        <v>0</v>
      </c>
    </row>
    <row r="73" spans="1:32" x14ac:dyDescent="0.2">
      <c r="A73" s="113"/>
      <c r="B73" s="2"/>
      <c r="C73" s="2"/>
      <c r="D73" s="116"/>
      <c r="E73" s="121"/>
      <c r="F73" s="119" t="s">
        <v>74</v>
      </c>
      <c r="G73" s="118"/>
      <c r="H73" s="5"/>
      <c r="I73" s="5"/>
      <c r="J73" s="5"/>
      <c r="K73" s="5"/>
      <c r="L73" s="5"/>
      <c r="M73" s="5"/>
      <c r="N73" s="5"/>
      <c r="O73" s="5"/>
      <c r="P73" s="70">
        <f t="shared" si="11"/>
        <v>0</v>
      </c>
      <c r="Q73" s="5"/>
      <c r="R73" s="70">
        <f t="shared" si="12"/>
        <v>0</v>
      </c>
      <c r="S73" s="70">
        <f t="shared" si="13"/>
        <v>0</v>
      </c>
      <c r="T73" s="71">
        <f t="shared" si="14"/>
        <v>0</v>
      </c>
      <c r="U73" s="8"/>
      <c r="V73" s="74"/>
      <c r="W73" s="5"/>
      <c r="X73" s="70">
        <f t="shared" si="15"/>
        <v>0</v>
      </c>
      <c r="Y73" s="5"/>
      <c r="Z73" s="119">
        <f t="shared" si="16"/>
        <v>0</v>
      </c>
      <c r="AA73" s="5"/>
      <c r="AB73" s="70">
        <f t="shared" si="17"/>
        <v>0</v>
      </c>
      <c r="AC73" s="70" t="str">
        <f t="shared" si="18"/>
        <v/>
      </c>
      <c r="AD73" s="70">
        <f t="shared" si="19"/>
        <v>0</v>
      </c>
      <c r="AE73" s="71" t="str">
        <f t="shared" si="20"/>
        <v/>
      </c>
      <c r="AF73" s="72">
        <f t="shared" si="21"/>
        <v>0</v>
      </c>
    </row>
    <row r="74" spans="1:32" x14ac:dyDescent="0.2">
      <c r="A74" s="113"/>
      <c r="B74" s="2"/>
      <c r="C74" s="2"/>
      <c r="D74" s="116"/>
      <c r="E74" s="121"/>
      <c r="F74" s="119" t="s">
        <v>55</v>
      </c>
      <c r="G74" s="118"/>
      <c r="H74" s="5"/>
      <c r="I74" s="5"/>
      <c r="J74" s="5"/>
      <c r="K74" s="5"/>
      <c r="L74" s="5"/>
      <c r="M74" s="5"/>
      <c r="N74" s="5"/>
      <c r="O74" s="5"/>
      <c r="P74" s="70">
        <f t="shared" si="11"/>
        <v>0</v>
      </c>
      <c r="Q74" s="5"/>
      <c r="R74" s="70">
        <f t="shared" si="12"/>
        <v>0</v>
      </c>
      <c r="S74" s="70">
        <f t="shared" si="13"/>
        <v>0</v>
      </c>
      <c r="T74" s="71">
        <f t="shared" si="14"/>
        <v>0</v>
      </c>
      <c r="U74" s="8"/>
      <c r="V74" s="74"/>
      <c r="W74" s="5"/>
      <c r="X74" s="70">
        <f t="shared" si="15"/>
        <v>0</v>
      </c>
      <c r="Y74" s="5"/>
      <c r="Z74" s="119">
        <f t="shared" si="16"/>
        <v>0</v>
      </c>
      <c r="AA74" s="5"/>
      <c r="AB74" s="70">
        <f t="shared" si="17"/>
        <v>0</v>
      </c>
      <c r="AC74" s="70" t="str">
        <f t="shared" si="18"/>
        <v/>
      </c>
      <c r="AD74" s="70">
        <f t="shared" si="19"/>
        <v>0</v>
      </c>
      <c r="AE74" s="71" t="str">
        <f t="shared" si="20"/>
        <v/>
      </c>
      <c r="AF74" s="72">
        <f t="shared" si="21"/>
        <v>0</v>
      </c>
    </row>
    <row r="75" spans="1:32" x14ac:dyDescent="0.2">
      <c r="A75" s="113"/>
      <c r="B75" s="2"/>
      <c r="C75" s="2"/>
      <c r="D75" s="116"/>
      <c r="E75" s="121"/>
      <c r="F75" s="119" t="s">
        <v>212</v>
      </c>
      <c r="G75" s="118"/>
      <c r="H75" s="5"/>
      <c r="I75" s="5"/>
      <c r="J75" s="5"/>
      <c r="K75" s="5"/>
      <c r="L75" s="5"/>
      <c r="M75" s="5"/>
      <c r="N75" s="5"/>
      <c r="O75" s="5"/>
      <c r="P75" s="70">
        <f t="shared" si="11"/>
        <v>0</v>
      </c>
      <c r="Q75" s="5"/>
      <c r="R75" s="70">
        <f t="shared" si="12"/>
        <v>0</v>
      </c>
      <c r="S75" s="70">
        <f t="shared" si="13"/>
        <v>0</v>
      </c>
      <c r="T75" s="71">
        <f t="shared" si="14"/>
        <v>0</v>
      </c>
      <c r="U75" s="8"/>
      <c r="V75" s="74"/>
      <c r="W75" s="5"/>
      <c r="X75" s="70">
        <f t="shared" si="15"/>
        <v>0</v>
      </c>
      <c r="Y75" s="5"/>
      <c r="Z75" s="119">
        <f t="shared" si="16"/>
        <v>0</v>
      </c>
      <c r="AA75" s="5"/>
      <c r="AB75" s="70">
        <f t="shared" si="17"/>
        <v>0</v>
      </c>
      <c r="AC75" s="70" t="str">
        <f t="shared" si="18"/>
        <v/>
      </c>
      <c r="AD75" s="70">
        <f t="shared" si="19"/>
        <v>0</v>
      </c>
      <c r="AE75" s="71" t="str">
        <f t="shared" si="20"/>
        <v/>
      </c>
      <c r="AF75" s="72">
        <f t="shared" si="21"/>
        <v>0</v>
      </c>
    </row>
    <row r="76" spans="1:32" x14ac:dyDescent="0.2">
      <c r="A76" s="113"/>
      <c r="B76" s="2"/>
      <c r="C76" s="2"/>
      <c r="D76" s="116"/>
      <c r="E76" s="117"/>
      <c r="F76" s="119" t="s">
        <v>213</v>
      </c>
      <c r="G76" s="118"/>
      <c r="H76" s="119"/>
      <c r="I76" s="119"/>
      <c r="J76" s="119"/>
      <c r="K76" s="119"/>
      <c r="L76" s="119"/>
      <c r="M76" s="119"/>
      <c r="N76" s="119"/>
      <c r="O76" s="5"/>
      <c r="P76" s="70">
        <f t="shared" si="11"/>
        <v>0</v>
      </c>
      <c r="Q76" s="5"/>
      <c r="R76" s="70">
        <f t="shared" si="12"/>
        <v>0</v>
      </c>
      <c r="S76" s="70">
        <f t="shared" si="13"/>
        <v>0</v>
      </c>
      <c r="T76" s="71">
        <f t="shared" si="14"/>
        <v>0</v>
      </c>
      <c r="U76" s="8"/>
      <c r="V76" s="74"/>
      <c r="W76" s="5"/>
      <c r="X76" s="70">
        <f t="shared" si="15"/>
        <v>0</v>
      </c>
      <c r="Y76" s="5"/>
      <c r="Z76" s="119">
        <f t="shared" si="16"/>
        <v>0</v>
      </c>
      <c r="AA76" s="5"/>
      <c r="AB76" s="70">
        <f t="shared" si="17"/>
        <v>0</v>
      </c>
      <c r="AC76" s="70" t="str">
        <f t="shared" si="18"/>
        <v/>
      </c>
      <c r="AD76" s="70">
        <f t="shared" si="19"/>
        <v>0</v>
      </c>
      <c r="AE76" s="71" t="str">
        <f t="shared" si="20"/>
        <v/>
      </c>
      <c r="AF76" s="72">
        <f t="shared" si="21"/>
        <v>0</v>
      </c>
    </row>
    <row r="77" spans="1:32" x14ac:dyDescent="0.2">
      <c r="A77" s="113"/>
      <c r="B77" s="2"/>
      <c r="C77" s="2"/>
      <c r="D77" s="116"/>
      <c r="E77" s="117"/>
      <c r="F77" s="119" t="s">
        <v>214</v>
      </c>
      <c r="G77" s="118"/>
      <c r="H77" s="119"/>
      <c r="I77" s="119"/>
      <c r="J77" s="119"/>
      <c r="K77" s="119"/>
      <c r="L77" s="119"/>
      <c r="M77" s="119"/>
      <c r="N77" s="119"/>
      <c r="O77" s="5"/>
      <c r="P77" s="70">
        <f t="shared" si="11"/>
        <v>0</v>
      </c>
      <c r="Q77" s="5"/>
      <c r="R77" s="70">
        <f t="shared" si="12"/>
        <v>0</v>
      </c>
      <c r="S77" s="70">
        <f t="shared" si="13"/>
        <v>0</v>
      </c>
      <c r="T77" s="71">
        <f t="shared" si="14"/>
        <v>0</v>
      </c>
      <c r="U77" s="8"/>
      <c r="V77" s="74"/>
      <c r="W77" s="5"/>
      <c r="X77" s="70">
        <f t="shared" si="15"/>
        <v>0</v>
      </c>
      <c r="Y77" s="5"/>
      <c r="Z77" s="119">
        <f t="shared" si="16"/>
        <v>0</v>
      </c>
      <c r="AA77" s="5"/>
      <c r="AB77" s="70">
        <f t="shared" si="17"/>
        <v>0</v>
      </c>
      <c r="AC77" s="70" t="str">
        <f t="shared" si="18"/>
        <v/>
      </c>
      <c r="AD77" s="70">
        <f t="shared" si="19"/>
        <v>0</v>
      </c>
      <c r="AE77" s="71" t="str">
        <f t="shared" si="20"/>
        <v/>
      </c>
      <c r="AF77" s="72">
        <f t="shared" si="21"/>
        <v>0</v>
      </c>
    </row>
    <row r="78" spans="1:32" x14ac:dyDescent="0.2">
      <c r="A78" s="113"/>
      <c r="B78" s="2"/>
      <c r="C78" s="2"/>
      <c r="D78" s="116"/>
      <c r="E78" s="117"/>
      <c r="F78" s="119" t="s">
        <v>75</v>
      </c>
      <c r="G78" s="118"/>
      <c r="H78" s="119"/>
      <c r="I78" s="119"/>
      <c r="J78" s="119"/>
      <c r="K78" s="119"/>
      <c r="L78" s="119"/>
      <c r="M78" s="119"/>
      <c r="N78" s="119"/>
      <c r="O78" s="5"/>
      <c r="P78" s="70">
        <f t="shared" si="11"/>
        <v>0</v>
      </c>
      <c r="Q78" s="5"/>
      <c r="R78" s="70">
        <f t="shared" si="12"/>
        <v>0</v>
      </c>
      <c r="S78" s="70">
        <f t="shared" si="13"/>
        <v>0</v>
      </c>
      <c r="T78" s="71">
        <f t="shared" si="14"/>
        <v>0</v>
      </c>
      <c r="U78" s="8"/>
      <c r="V78" s="74"/>
      <c r="W78" s="5"/>
      <c r="X78" s="70">
        <f t="shared" si="15"/>
        <v>0</v>
      </c>
      <c r="Y78" s="5"/>
      <c r="Z78" s="119">
        <f t="shared" si="16"/>
        <v>0</v>
      </c>
      <c r="AA78" s="5"/>
      <c r="AB78" s="70">
        <f t="shared" si="17"/>
        <v>0</v>
      </c>
      <c r="AC78" s="70" t="str">
        <f t="shared" si="18"/>
        <v/>
      </c>
      <c r="AD78" s="70">
        <f t="shared" si="19"/>
        <v>0</v>
      </c>
      <c r="AE78" s="71" t="str">
        <f t="shared" si="20"/>
        <v/>
      </c>
      <c r="AF78" s="72">
        <f t="shared" si="21"/>
        <v>0</v>
      </c>
    </row>
    <row r="79" spans="1:32" x14ac:dyDescent="0.2">
      <c r="A79" s="113"/>
      <c r="B79" s="2"/>
      <c r="C79" s="2"/>
      <c r="D79" s="116"/>
      <c r="E79" s="128"/>
      <c r="F79" s="119" t="s">
        <v>76</v>
      </c>
      <c r="G79" s="118"/>
      <c r="H79" s="119"/>
      <c r="I79" s="119"/>
      <c r="J79" s="119"/>
      <c r="K79" s="119"/>
      <c r="L79" s="119"/>
      <c r="M79" s="119"/>
      <c r="N79" s="119"/>
      <c r="O79" s="5"/>
      <c r="P79" s="70">
        <f t="shared" si="11"/>
        <v>0</v>
      </c>
      <c r="Q79" s="5"/>
      <c r="R79" s="70">
        <f t="shared" si="12"/>
        <v>0</v>
      </c>
      <c r="S79" s="70">
        <f t="shared" si="13"/>
        <v>0</v>
      </c>
      <c r="T79" s="71">
        <f t="shared" si="14"/>
        <v>0</v>
      </c>
      <c r="U79" s="8"/>
      <c r="V79" s="74"/>
      <c r="W79" s="5"/>
      <c r="X79" s="70">
        <f t="shared" si="15"/>
        <v>0</v>
      </c>
      <c r="Y79" s="5"/>
      <c r="Z79" s="119">
        <f t="shared" si="16"/>
        <v>0</v>
      </c>
      <c r="AA79" s="5"/>
      <c r="AB79" s="70">
        <f t="shared" si="17"/>
        <v>0</v>
      </c>
      <c r="AC79" s="70" t="str">
        <f t="shared" si="18"/>
        <v/>
      </c>
      <c r="AD79" s="70">
        <f t="shared" si="19"/>
        <v>0</v>
      </c>
      <c r="AE79" s="71" t="str">
        <f t="shared" si="20"/>
        <v/>
      </c>
      <c r="AF79" s="72">
        <f t="shared" si="21"/>
        <v>0</v>
      </c>
    </row>
    <row r="80" spans="1:32" s="11" customFormat="1" x14ac:dyDescent="0.2">
      <c r="A80" s="7"/>
      <c r="B80" s="10"/>
      <c r="C80" s="10"/>
      <c r="D80" s="116"/>
      <c r="E80" s="117"/>
      <c r="F80" s="119" t="s">
        <v>56</v>
      </c>
      <c r="G80" s="118"/>
      <c r="H80" s="119"/>
      <c r="I80" s="119"/>
      <c r="J80" s="119"/>
      <c r="K80" s="119"/>
      <c r="L80" s="119"/>
      <c r="M80" s="119"/>
      <c r="N80" s="119"/>
      <c r="O80" s="5"/>
      <c r="P80" s="70">
        <f t="shared" si="11"/>
        <v>0</v>
      </c>
      <c r="Q80" s="5"/>
      <c r="R80" s="70">
        <f t="shared" si="12"/>
        <v>0</v>
      </c>
      <c r="S80" s="70">
        <f t="shared" si="13"/>
        <v>0</v>
      </c>
      <c r="T80" s="71">
        <f t="shared" si="14"/>
        <v>0</v>
      </c>
      <c r="U80" s="8"/>
      <c r="V80" s="74"/>
      <c r="W80" s="5"/>
      <c r="X80" s="70">
        <f t="shared" si="15"/>
        <v>0</v>
      </c>
      <c r="Y80" s="5"/>
      <c r="Z80" s="119">
        <f t="shared" si="16"/>
        <v>0</v>
      </c>
      <c r="AA80" s="5"/>
      <c r="AB80" s="70">
        <f t="shared" si="17"/>
        <v>0</v>
      </c>
      <c r="AC80" s="70" t="str">
        <f t="shared" si="18"/>
        <v/>
      </c>
      <c r="AD80" s="70">
        <f t="shared" si="19"/>
        <v>0</v>
      </c>
      <c r="AE80" s="71" t="str">
        <f t="shared" si="20"/>
        <v/>
      </c>
      <c r="AF80" s="72">
        <f t="shared" si="21"/>
        <v>0</v>
      </c>
    </row>
    <row r="81" spans="1:32" s="11" customFormat="1" x14ac:dyDescent="0.2">
      <c r="A81" s="7"/>
      <c r="B81" s="10"/>
      <c r="C81" s="10"/>
      <c r="D81" s="122"/>
      <c r="E81" s="117"/>
      <c r="F81" s="119" t="s">
        <v>77</v>
      </c>
      <c r="G81" s="118"/>
      <c r="H81" s="5"/>
      <c r="I81" s="5"/>
      <c r="J81" s="5"/>
      <c r="K81" s="5"/>
      <c r="L81" s="5"/>
      <c r="M81" s="5"/>
      <c r="N81" s="5"/>
      <c r="O81" s="5"/>
      <c r="P81" s="70">
        <f t="shared" si="11"/>
        <v>0</v>
      </c>
      <c r="Q81" s="5"/>
      <c r="R81" s="70">
        <f t="shared" si="12"/>
        <v>0</v>
      </c>
      <c r="S81" s="70">
        <f t="shared" si="13"/>
        <v>0</v>
      </c>
      <c r="T81" s="71">
        <f t="shared" si="14"/>
        <v>0</v>
      </c>
      <c r="U81" s="8"/>
      <c r="V81" s="74"/>
      <c r="W81" s="5"/>
      <c r="X81" s="70">
        <f t="shared" si="15"/>
        <v>0</v>
      </c>
      <c r="Y81" s="5"/>
      <c r="Z81" s="119">
        <f t="shared" si="16"/>
        <v>0</v>
      </c>
      <c r="AA81" s="5"/>
      <c r="AB81" s="70">
        <f t="shared" si="17"/>
        <v>0</v>
      </c>
      <c r="AC81" s="70" t="str">
        <f t="shared" si="18"/>
        <v/>
      </c>
      <c r="AD81" s="70">
        <f t="shared" si="19"/>
        <v>0</v>
      </c>
      <c r="AE81" s="71" t="str">
        <f t="shared" si="20"/>
        <v/>
      </c>
      <c r="AF81" s="72">
        <f t="shared" si="21"/>
        <v>0</v>
      </c>
    </row>
    <row r="82" spans="1:32" s="11" customFormat="1" x14ac:dyDescent="0.2">
      <c r="A82" s="7"/>
      <c r="B82" s="10"/>
      <c r="C82" s="10"/>
      <c r="D82" s="122"/>
      <c r="E82" s="117"/>
      <c r="F82" s="119" t="s">
        <v>78</v>
      </c>
      <c r="G82" s="118"/>
      <c r="H82" s="5"/>
      <c r="I82" s="5"/>
      <c r="J82" s="5"/>
      <c r="K82" s="5"/>
      <c r="L82" s="5"/>
      <c r="M82" s="5"/>
      <c r="N82" s="5"/>
      <c r="O82" s="5"/>
      <c r="P82" s="70">
        <f t="shared" si="11"/>
        <v>0</v>
      </c>
      <c r="Q82" s="5"/>
      <c r="R82" s="70">
        <f t="shared" si="12"/>
        <v>0</v>
      </c>
      <c r="S82" s="70">
        <f t="shared" si="13"/>
        <v>0</v>
      </c>
      <c r="T82" s="71">
        <f t="shared" si="14"/>
        <v>0</v>
      </c>
      <c r="U82" s="8"/>
      <c r="V82" s="74"/>
      <c r="W82" s="5"/>
      <c r="X82" s="70">
        <f t="shared" si="15"/>
        <v>0</v>
      </c>
      <c r="Y82" s="5"/>
      <c r="Z82" s="119">
        <f t="shared" si="16"/>
        <v>0</v>
      </c>
      <c r="AA82" s="5"/>
      <c r="AB82" s="70">
        <f t="shared" si="17"/>
        <v>0</v>
      </c>
      <c r="AC82" s="70" t="str">
        <f t="shared" si="18"/>
        <v/>
      </c>
      <c r="AD82" s="70">
        <f t="shared" si="19"/>
        <v>0</v>
      </c>
      <c r="AE82" s="71" t="str">
        <f t="shared" si="20"/>
        <v/>
      </c>
      <c r="AF82" s="72">
        <f t="shared" si="21"/>
        <v>0</v>
      </c>
    </row>
    <row r="83" spans="1:32" s="11" customFormat="1" x14ac:dyDescent="0.2">
      <c r="A83" s="7"/>
      <c r="B83" s="10"/>
      <c r="C83" s="10"/>
      <c r="D83" s="122"/>
      <c r="E83" s="117"/>
      <c r="F83" s="119" t="s">
        <v>57</v>
      </c>
      <c r="G83" s="118"/>
      <c r="H83" s="5"/>
      <c r="I83" s="5"/>
      <c r="J83" s="5"/>
      <c r="K83" s="5"/>
      <c r="L83" s="5"/>
      <c r="M83" s="5"/>
      <c r="N83" s="5"/>
      <c r="O83" s="5"/>
      <c r="P83" s="70">
        <f t="shared" si="11"/>
        <v>0</v>
      </c>
      <c r="Q83" s="5"/>
      <c r="R83" s="70">
        <f t="shared" si="12"/>
        <v>0</v>
      </c>
      <c r="S83" s="70">
        <f t="shared" si="13"/>
        <v>0</v>
      </c>
      <c r="T83" s="71">
        <f t="shared" si="14"/>
        <v>0</v>
      </c>
      <c r="U83" s="8"/>
      <c r="V83" s="74"/>
      <c r="W83" s="5"/>
      <c r="X83" s="70">
        <f t="shared" si="15"/>
        <v>0</v>
      </c>
      <c r="Y83" s="5"/>
      <c r="Z83" s="119">
        <f t="shared" si="16"/>
        <v>0</v>
      </c>
      <c r="AA83" s="5"/>
      <c r="AB83" s="70">
        <f t="shared" si="17"/>
        <v>0</v>
      </c>
      <c r="AC83" s="70" t="str">
        <f t="shared" si="18"/>
        <v/>
      </c>
      <c r="AD83" s="70">
        <f t="shared" si="19"/>
        <v>0</v>
      </c>
      <c r="AE83" s="71" t="str">
        <f t="shared" si="20"/>
        <v/>
      </c>
      <c r="AF83" s="72">
        <f t="shared" si="21"/>
        <v>0</v>
      </c>
    </row>
    <row r="84" spans="1:32" x14ac:dyDescent="0.2">
      <c r="A84" s="3"/>
      <c r="B84" s="2"/>
      <c r="C84" s="2"/>
      <c r="D84" s="122"/>
      <c r="E84" s="117"/>
      <c r="F84" s="119" t="s">
        <v>79</v>
      </c>
      <c r="G84" s="118"/>
      <c r="H84" s="5"/>
      <c r="I84" s="5"/>
      <c r="J84" s="5"/>
      <c r="K84" s="5"/>
      <c r="L84" s="5"/>
      <c r="M84" s="5"/>
      <c r="N84" s="5"/>
      <c r="O84" s="5"/>
      <c r="P84" s="70">
        <f t="shared" si="11"/>
        <v>0</v>
      </c>
      <c r="Q84" s="5"/>
      <c r="R84" s="70">
        <f t="shared" si="12"/>
        <v>0</v>
      </c>
      <c r="S84" s="70">
        <f t="shared" si="13"/>
        <v>0</v>
      </c>
      <c r="T84" s="71">
        <f t="shared" si="14"/>
        <v>0</v>
      </c>
      <c r="U84" s="8"/>
      <c r="V84" s="74"/>
      <c r="W84" s="5"/>
      <c r="X84" s="70">
        <f t="shared" si="15"/>
        <v>0</v>
      </c>
      <c r="Y84" s="5"/>
      <c r="Z84" s="119">
        <f t="shared" si="16"/>
        <v>0</v>
      </c>
      <c r="AA84" s="5"/>
      <c r="AB84" s="70">
        <f t="shared" si="17"/>
        <v>0</v>
      </c>
      <c r="AC84" s="70" t="str">
        <f t="shared" si="18"/>
        <v/>
      </c>
      <c r="AD84" s="70">
        <f t="shared" si="19"/>
        <v>0</v>
      </c>
      <c r="AE84" s="71" t="str">
        <f t="shared" si="20"/>
        <v/>
      </c>
      <c r="AF84" s="72">
        <f t="shared" si="21"/>
        <v>0</v>
      </c>
    </row>
    <row r="85" spans="1:32" x14ac:dyDescent="0.2">
      <c r="A85" s="124"/>
      <c r="B85" s="117"/>
      <c r="C85" s="117"/>
      <c r="D85" s="116"/>
      <c r="E85" s="117"/>
      <c r="F85" s="119" t="s">
        <v>80</v>
      </c>
      <c r="G85" s="118"/>
      <c r="H85" s="5"/>
      <c r="I85" s="5"/>
      <c r="J85" s="5"/>
      <c r="K85" s="5"/>
      <c r="L85" s="5"/>
      <c r="M85" s="5"/>
      <c r="N85" s="5"/>
      <c r="O85" s="5"/>
      <c r="P85" s="70">
        <f t="shared" si="11"/>
        <v>0</v>
      </c>
      <c r="Q85" s="5"/>
      <c r="R85" s="70">
        <f t="shared" si="12"/>
        <v>0</v>
      </c>
      <c r="S85" s="70">
        <f t="shared" si="13"/>
        <v>0</v>
      </c>
      <c r="T85" s="71">
        <f t="shared" si="14"/>
        <v>0</v>
      </c>
      <c r="U85" s="8"/>
      <c r="V85" s="74"/>
      <c r="W85" s="5"/>
      <c r="X85" s="70"/>
      <c r="Y85" s="5"/>
      <c r="Z85" s="119"/>
      <c r="AA85" s="5"/>
      <c r="AB85" s="70"/>
      <c r="AC85" s="70"/>
      <c r="AD85" s="70"/>
      <c r="AE85" s="71"/>
      <c r="AF85" s="72"/>
    </row>
    <row r="86" spans="1:32" x14ac:dyDescent="0.2">
      <c r="A86" s="3"/>
      <c r="B86" s="2"/>
      <c r="C86" s="2"/>
      <c r="D86" s="116"/>
      <c r="E86" s="121"/>
      <c r="F86" s="119" t="s">
        <v>215</v>
      </c>
      <c r="G86" s="118"/>
      <c r="H86" s="198"/>
      <c r="I86" s="198"/>
      <c r="J86" s="198"/>
      <c r="K86" s="198"/>
      <c r="L86" s="198"/>
      <c r="M86" s="198"/>
      <c r="N86" s="198"/>
      <c r="O86" s="5"/>
      <c r="P86" s="70">
        <f t="shared" si="11"/>
        <v>0</v>
      </c>
      <c r="Q86" s="5"/>
      <c r="R86" s="70">
        <f t="shared" si="12"/>
        <v>0</v>
      </c>
      <c r="S86" s="70">
        <f t="shared" si="13"/>
        <v>0</v>
      </c>
      <c r="T86" s="71">
        <f t="shared" si="14"/>
        <v>0</v>
      </c>
      <c r="U86" s="8"/>
      <c r="V86" s="74"/>
      <c r="W86" s="5"/>
      <c r="X86" s="70">
        <f t="shared" si="15"/>
        <v>0</v>
      </c>
      <c r="Y86" s="5"/>
      <c r="Z86" s="119">
        <f t="shared" si="16"/>
        <v>0</v>
      </c>
      <c r="AA86" s="5"/>
      <c r="AB86" s="70">
        <f t="shared" si="17"/>
        <v>0</v>
      </c>
      <c r="AC86" s="70" t="str">
        <f t="shared" si="18"/>
        <v/>
      </c>
      <c r="AD86" s="70">
        <f t="shared" si="19"/>
        <v>0</v>
      </c>
      <c r="AE86" s="71" t="str">
        <f t="shared" si="20"/>
        <v/>
      </c>
      <c r="AF86" s="72">
        <f t="shared" si="21"/>
        <v>0</v>
      </c>
    </row>
    <row r="87" spans="1:32" x14ac:dyDescent="0.2">
      <c r="A87" s="3"/>
      <c r="B87" s="2"/>
      <c r="C87" s="2"/>
      <c r="D87" s="116"/>
      <c r="E87" s="121"/>
      <c r="F87" s="119" t="s">
        <v>81</v>
      </c>
      <c r="G87" s="118"/>
      <c r="H87" s="5"/>
      <c r="I87" s="5"/>
      <c r="J87" s="5"/>
      <c r="K87" s="5"/>
      <c r="L87" s="5"/>
      <c r="M87" s="5"/>
      <c r="N87" s="5"/>
      <c r="O87" s="5"/>
      <c r="P87" s="70">
        <f t="shared" si="11"/>
        <v>0</v>
      </c>
      <c r="Q87" s="5"/>
      <c r="R87" s="70">
        <f t="shared" si="12"/>
        <v>0</v>
      </c>
      <c r="S87" s="70">
        <f t="shared" si="13"/>
        <v>0</v>
      </c>
      <c r="T87" s="71">
        <f t="shared" si="14"/>
        <v>0</v>
      </c>
      <c r="U87" s="8"/>
      <c r="V87" s="74"/>
      <c r="W87" s="5"/>
      <c r="X87" s="70">
        <f t="shared" si="15"/>
        <v>0</v>
      </c>
      <c r="Y87" s="5"/>
      <c r="Z87" s="119">
        <f t="shared" si="16"/>
        <v>0</v>
      </c>
      <c r="AA87" s="5"/>
      <c r="AB87" s="70">
        <f t="shared" si="17"/>
        <v>0</v>
      </c>
      <c r="AC87" s="70" t="str">
        <f t="shared" si="18"/>
        <v/>
      </c>
      <c r="AD87" s="70">
        <f t="shared" si="19"/>
        <v>0</v>
      </c>
      <c r="AE87" s="71" t="str">
        <f t="shared" si="20"/>
        <v/>
      </c>
      <c r="AF87" s="72">
        <f t="shared" si="21"/>
        <v>0</v>
      </c>
    </row>
    <row r="88" spans="1:32" x14ac:dyDescent="0.2">
      <c r="A88" s="3"/>
      <c r="B88" s="2"/>
      <c r="C88" s="2"/>
      <c r="D88" s="116"/>
      <c r="E88" s="121"/>
      <c r="F88" s="119" t="s">
        <v>82</v>
      </c>
      <c r="G88" s="118"/>
      <c r="H88" s="5"/>
      <c r="I88" s="5"/>
      <c r="J88" s="5"/>
      <c r="K88" s="5"/>
      <c r="L88" s="5"/>
      <c r="M88" s="5"/>
      <c r="N88" s="5"/>
      <c r="O88" s="5"/>
      <c r="P88" s="70">
        <f t="shared" si="11"/>
        <v>0</v>
      </c>
      <c r="Q88" s="5"/>
      <c r="R88" s="70">
        <f t="shared" si="12"/>
        <v>0</v>
      </c>
      <c r="S88" s="70">
        <f t="shared" si="13"/>
        <v>0</v>
      </c>
      <c r="T88" s="71">
        <f t="shared" si="14"/>
        <v>0</v>
      </c>
      <c r="U88" s="8"/>
      <c r="V88" s="74"/>
      <c r="W88" s="5"/>
      <c r="X88" s="70">
        <f t="shared" si="15"/>
        <v>0</v>
      </c>
      <c r="Y88" s="5"/>
      <c r="Z88" s="119">
        <f t="shared" si="16"/>
        <v>0</v>
      </c>
      <c r="AA88" s="5"/>
      <c r="AB88" s="70">
        <f t="shared" si="17"/>
        <v>0</v>
      </c>
      <c r="AC88" s="70" t="str">
        <f t="shared" si="18"/>
        <v/>
      </c>
      <c r="AD88" s="70">
        <f t="shared" si="19"/>
        <v>0</v>
      </c>
      <c r="AE88" s="71" t="str">
        <f t="shared" si="20"/>
        <v/>
      </c>
      <c r="AF88" s="72">
        <f t="shared" si="21"/>
        <v>0</v>
      </c>
    </row>
    <row r="89" spans="1:32" x14ac:dyDescent="0.2">
      <c r="A89" s="3"/>
      <c r="B89" s="2"/>
      <c r="C89" s="2"/>
      <c r="D89" s="116"/>
      <c r="E89" s="121"/>
      <c r="F89" s="119" t="s">
        <v>216</v>
      </c>
      <c r="G89" s="118"/>
      <c r="H89" s="5"/>
      <c r="I89" s="5"/>
      <c r="J89" s="5"/>
      <c r="K89" s="5"/>
      <c r="L89" s="5"/>
      <c r="M89" s="5"/>
      <c r="N89" s="5"/>
      <c r="O89" s="5"/>
      <c r="P89" s="70">
        <f t="shared" si="11"/>
        <v>0</v>
      </c>
      <c r="Q89" s="5"/>
      <c r="R89" s="70">
        <f t="shared" si="12"/>
        <v>0</v>
      </c>
      <c r="S89" s="70">
        <f t="shared" si="13"/>
        <v>0</v>
      </c>
      <c r="T89" s="71">
        <f t="shared" si="14"/>
        <v>0</v>
      </c>
      <c r="U89" s="8"/>
      <c r="V89" s="74"/>
      <c r="W89" s="5"/>
      <c r="X89" s="70">
        <f t="shared" si="15"/>
        <v>0</v>
      </c>
      <c r="Y89" s="5"/>
      <c r="Z89" s="119">
        <f t="shared" si="16"/>
        <v>0</v>
      </c>
      <c r="AA89" s="5"/>
      <c r="AB89" s="70">
        <f t="shared" si="17"/>
        <v>0</v>
      </c>
      <c r="AC89" s="70" t="str">
        <f t="shared" si="18"/>
        <v/>
      </c>
      <c r="AD89" s="70">
        <f t="shared" si="19"/>
        <v>0</v>
      </c>
      <c r="AE89" s="71" t="str">
        <f t="shared" si="20"/>
        <v/>
      </c>
      <c r="AF89" s="72">
        <f t="shared" si="21"/>
        <v>0</v>
      </c>
    </row>
    <row r="90" spans="1:32" x14ac:dyDescent="0.2">
      <c r="A90" s="3"/>
      <c r="B90" s="2"/>
      <c r="C90" s="2"/>
      <c r="D90" s="116"/>
      <c r="E90" s="121"/>
      <c r="F90" s="119" t="s">
        <v>83</v>
      </c>
      <c r="G90" s="118"/>
      <c r="H90" s="198"/>
      <c r="I90" s="198"/>
      <c r="J90" s="198"/>
      <c r="K90" s="198"/>
      <c r="L90" s="198"/>
      <c r="M90" s="198"/>
      <c r="N90" s="198"/>
      <c r="O90" s="5"/>
      <c r="P90" s="70">
        <f t="shared" si="11"/>
        <v>0</v>
      </c>
      <c r="Q90" s="5"/>
      <c r="R90" s="70">
        <f t="shared" si="12"/>
        <v>0</v>
      </c>
      <c r="S90" s="70">
        <f t="shared" si="13"/>
        <v>0</v>
      </c>
      <c r="T90" s="71">
        <f t="shared" si="14"/>
        <v>0</v>
      </c>
      <c r="U90" s="8"/>
      <c r="V90" s="74"/>
      <c r="W90" s="5"/>
      <c r="X90" s="70">
        <f t="shared" si="15"/>
        <v>0</v>
      </c>
      <c r="Y90" s="5"/>
      <c r="Z90" s="119">
        <f t="shared" si="16"/>
        <v>0</v>
      </c>
      <c r="AA90" s="5"/>
      <c r="AB90" s="70">
        <f t="shared" si="17"/>
        <v>0</v>
      </c>
      <c r="AC90" s="70" t="str">
        <f t="shared" si="18"/>
        <v/>
      </c>
      <c r="AD90" s="70">
        <f t="shared" si="19"/>
        <v>0</v>
      </c>
      <c r="AE90" s="71" t="str">
        <f t="shared" si="20"/>
        <v/>
      </c>
      <c r="AF90" s="72">
        <f t="shared" si="21"/>
        <v>0</v>
      </c>
    </row>
    <row r="91" spans="1:32" x14ac:dyDescent="0.2">
      <c r="A91" s="3"/>
      <c r="B91" s="2"/>
      <c r="C91" s="2"/>
      <c r="D91" s="116"/>
      <c r="E91" s="121"/>
      <c r="F91" s="119" t="s">
        <v>84</v>
      </c>
      <c r="G91" s="118"/>
      <c r="H91" s="5"/>
      <c r="I91" s="5"/>
      <c r="J91" s="5"/>
      <c r="K91" s="5"/>
      <c r="L91" s="5"/>
      <c r="M91" s="5"/>
      <c r="N91" s="5"/>
      <c r="O91" s="5"/>
      <c r="P91" s="70">
        <f t="shared" si="11"/>
        <v>0</v>
      </c>
      <c r="Q91" s="5"/>
      <c r="R91" s="70">
        <f t="shared" si="12"/>
        <v>0</v>
      </c>
      <c r="S91" s="70">
        <f t="shared" si="13"/>
        <v>0</v>
      </c>
      <c r="T91" s="71">
        <f t="shared" si="14"/>
        <v>0</v>
      </c>
      <c r="U91" s="8"/>
      <c r="V91" s="74"/>
      <c r="W91" s="5"/>
      <c r="X91" s="70">
        <f t="shared" si="15"/>
        <v>0</v>
      </c>
      <c r="Y91" s="5"/>
      <c r="Z91" s="119">
        <f t="shared" si="16"/>
        <v>0</v>
      </c>
      <c r="AA91" s="5"/>
      <c r="AB91" s="70">
        <f t="shared" si="17"/>
        <v>0</v>
      </c>
      <c r="AC91" s="70" t="str">
        <f t="shared" si="18"/>
        <v/>
      </c>
      <c r="AD91" s="70">
        <f t="shared" si="19"/>
        <v>0</v>
      </c>
      <c r="AE91" s="71" t="str">
        <f t="shared" si="20"/>
        <v/>
      </c>
      <c r="AF91" s="72">
        <f t="shared" si="21"/>
        <v>0</v>
      </c>
    </row>
    <row r="92" spans="1:32" x14ac:dyDescent="0.2">
      <c r="A92" s="3"/>
      <c r="B92" s="2"/>
      <c r="C92" s="2"/>
      <c r="D92" s="116"/>
      <c r="E92" s="121"/>
      <c r="F92" s="119" t="s">
        <v>58</v>
      </c>
      <c r="G92" s="118"/>
      <c r="H92" s="5"/>
      <c r="I92" s="5"/>
      <c r="J92" s="5"/>
      <c r="K92" s="5"/>
      <c r="L92" s="5"/>
      <c r="M92" s="5"/>
      <c r="N92" s="5"/>
      <c r="O92" s="5"/>
      <c r="P92" s="70">
        <f t="shared" si="11"/>
        <v>0</v>
      </c>
      <c r="Q92" s="5"/>
      <c r="R92" s="70">
        <f t="shared" si="12"/>
        <v>0</v>
      </c>
      <c r="S92" s="70">
        <f t="shared" si="13"/>
        <v>0</v>
      </c>
      <c r="T92" s="71">
        <f t="shared" si="14"/>
        <v>0</v>
      </c>
      <c r="U92" s="8"/>
      <c r="V92" s="74"/>
      <c r="W92" s="5"/>
      <c r="X92" s="70">
        <f t="shared" si="15"/>
        <v>0</v>
      </c>
      <c r="Y92" s="5"/>
      <c r="Z92" s="119">
        <f t="shared" si="16"/>
        <v>0</v>
      </c>
      <c r="AA92" s="5"/>
      <c r="AB92" s="70">
        <f t="shared" si="17"/>
        <v>0</v>
      </c>
      <c r="AC92" s="70" t="str">
        <f t="shared" si="18"/>
        <v/>
      </c>
      <c r="AD92" s="70">
        <f t="shared" si="19"/>
        <v>0</v>
      </c>
      <c r="AE92" s="71" t="str">
        <f t="shared" si="20"/>
        <v/>
      </c>
      <c r="AF92" s="72">
        <f t="shared" si="21"/>
        <v>0</v>
      </c>
    </row>
    <row r="93" spans="1:32" x14ac:dyDescent="0.2">
      <c r="A93" s="3"/>
      <c r="B93" s="2"/>
      <c r="C93" s="2"/>
      <c r="D93" s="116"/>
      <c r="E93" s="121"/>
      <c r="F93" s="119" t="s">
        <v>85</v>
      </c>
      <c r="G93" s="118"/>
      <c r="H93" s="5"/>
      <c r="I93" s="5"/>
      <c r="J93" s="5"/>
      <c r="K93" s="5"/>
      <c r="L93" s="5"/>
      <c r="M93" s="5"/>
      <c r="N93" s="5"/>
      <c r="O93" s="5"/>
      <c r="P93" s="70">
        <f t="shared" si="11"/>
        <v>0</v>
      </c>
      <c r="Q93" s="5"/>
      <c r="R93" s="70">
        <f t="shared" si="12"/>
        <v>0</v>
      </c>
      <c r="S93" s="70">
        <f t="shared" si="13"/>
        <v>0</v>
      </c>
      <c r="T93" s="71">
        <f t="shared" si="14"/>
        <v>0</v>
      </c>
      <c r="U93" s="8"/>
      <c r="V93" s="74"/>
      <c r="W93" s="5"/>
      <c r="X93" s="70">
        <f t="shared" si="15"/>
        <v>0</v>
      </c>
      <c r="Y93" s="5"/>
      <c r="Z93" s="119">
        <f t="shared" si="16"/>
        <v>0</v>
      </c>
      <c r="AA93" s="5"/>
      <c r="AB93" s="70">
        <f t="shared" si="17"/>
        <v>0</v>
      </c>
      <c r="AC93" s="70" t="str">
        <f t="shared" si="18"/>
        <v/>
      </c>
      <c r="AD93" s="70">
        <f t="shared" si="19"/>
        <v>0</v>
      </c>
      <c r="AE93" s="71" t="str">
        <f t="shared" si="20"/>
        <v/>
      </c>
      <c r="AF93" s="72">
        <f t="shared" si="21"/>
        <v>0</v>
      </c>
    </row>
    <row r="94" spans="1:32" x14ac:dyDescent="0.2">
      <c r="A94" s="3"/>
      <c r="B94" s="2"/>
      <c r="C94" s="2"/>
      <c r="D94" s="116"/>
      <c r="E94" s="117"/>
      <c r="F94" s="119" t="s">
        <v>86</v>
      </c>
      <c r="G94" s="118"/>
      <c r="H94" s="119"/>
      <c r="I94" s="119"/>
      <c r="J94" s="119"/>
      <c r="K94" s="119"/>
      <c r="L94" s="119"/>
      <c r="M94" s="119"/>
      <c r="N94" s="119"/>
      <c r="O94" s="5"/>
      <c r="P94" s="70">
        <f t="shared" si="11"/>
        <v>0</v>
      </c>
      <c r="Q94" s="5"/>
      <c r="R94" s="70">
        <f t="shared" si="12"/>
        <v>0</v>
      </c>
      <c r="S94" s="70">
        <f t="shared" si="13"/>
        <v>0</v>
      </c>
      <c r="T94" s="71">
        <f t="shared" si="14"/>
        <v>0</v>
      </c>
      <c r="U94" s="8"/>
      <c r="V94" s="74"/>
      <c r="W94" s="5"/>
      <c r="X94" s="70">
        <f t="shared" si="15"/>
        <v>0</v>
      </c>
      <c r="Y94" s="5"/>
      <c r="Z94" s="119">
        <f t="shared" si="16"/>
        <v>0</v>
      </c>
      <c r="AA94" s="5"/>
      <c r="AB94" s="70">
        <f t="shared" si="17"/>
        <v>0</v>
      </c>
      <c r="AC94" s="70" t="str">
        <f t="shared" si="18"/>
        <v/>
      </c>
      <c r="AD94" s="70">
        <f t="shared" si="19"/>
        <v>0</v>
      </c>
      <c r="AE94" s="71" t="str">
        <f t="shared" si="20"/>
        <v/>
      </c>
      <c r="AF94" s="72">
        <f t="shared" si="21"/>
        <v>0</v>
      </c>
    </row>
    <row r="95" spans="1:32" x14ac:dyDescent="0.2">
      <c r="A95" s="3"/>
      <c r="B95" s="2"/>
      <c r="C95" s="2"/>
      <c r="D95" s="116"/>
      <c r="E95" s="117"/>
      <c r="F95" s="119" t="s">
        <v>59</v>
      </c>
      <c r="G95" s="118"/>
      <c r="H95" s="139"/>
      <c r="I95" s="139"/>
      <c r="J95" s="139"/>
      <c r="K95" s="139"/>
      <c r="L95" s="139"/>
      <c r="M95" s="139"/>
      <c r="N95" s="139"/>
      <c r="O95" s="5"/>
      <c r="P95" s="70">
        <f t="shared" si="11"/>
        <v>0</v>
      </c>
      <c r="Q95" s="5"/>
      <c r="R95" s="70">
        <f t="shared" si="12"/>
        <v>0</v>
      </c>
      <c r="S95" s="70">
        <f t="shared" si="13"/>
        <v>0</v>
      </c>
      <c r="T95" s="71">
        <f t="shared" si="14"/>
        <v>0</v>
      </c>
      <c r="U95" s="8"/>
      <c r="V95" s="74"/>
      <c r="W95" s="5"/>
      <c r="X95" s="70">
        <f t="shared" si="15"/>
        <v>0</v>
      </c>
      <c r="Y95" s="5"/>
      <c r="Z95" s="119">
        <f t="shared" si="16"/>
        <v>0</v>
      </c>
      <c r="AA95" s="5"/>
      <c r="AB95" s="70">
        <f t="shared" si="17"/>
        <v>0</v>
      </c>
      <c r="AC95" s="70" t="str">
        <f t="shared" si="18"/>
        <v/>
      </c>
      <c r="AD95" s="70">
        <f t="shared" si="19"/>
        <v>0</v>
      </c>
      <c r="AE95" s="71" t="str">
        <f t="shared" si="20"/>
        <v/>
      </c>
      <c r="AF95" s="72">
        <f t="shared" si="21"/>
        <v>0</v>
      </c>
    </row>
    <row r="96" spans="1:32" x14ac:dyDescent="0.2">
      <c r="A96" s="3"/>
      <c r="B96" s="2"/>
      <c r="C96" s="2"/>
      <c r="D96" s="116"/>
      <c r="E96" s="117"/>
      <c r="F96" s="119" t="s">
        <v>87</v>
      </c>
      <c r="G96" s="118"/>
      <c r="H96" s="139"/>
      <c r="I96" s="139"/>
      <c r="J96" s="139"/>
      <c r="K96" s="139"/>
      <c r="L96" s="139"/>
      <c r="M96" s="139"/>
      <c r="N96" s="139"/>
      <c r="O96" s="5"/>
      <c r="P96" s="70">
        <f t="shared" si="11"/>
        <v>0</v>
      </c>
      <c r="Q96" s="5"/>
      <c r="R96" s="70">
        <f t="shared" si="12"/>
        <v>0</v>
      </c>
      <c r="S96" s="70">
        <f t="shared" si="13"/>
        <v>0</v>
      </c>
      <c r="T96" s="71">
        <f t="shared" si="14"/>
        <v>0</v>
      </c>
      <c r="U96" s="8"/>
      <c r="V96" s="74"/>
      <c r="W96" s="5"/>
      <c r="X96" s="70">
        <f t="shared" si="15"/>
        <v>0</v>
      </c>
      <c r="Y96" s="5"/>
      <c r="Z96" s="119">
        <f t="shared" si="16"/>
        <v>0</v>
      </c>
      <c r="AA96" s="5"/>
      <c r="AB96" s="70">
        <f t="shared" si="17"/>
        <v>0</v>
      </c>
      <c r="AC96" s="70" t="str">
        <f t="shared" si="18"/>
        <v/>
      </c>
      <c r="AD96" s="70">
        <f t="shared" si="19"/>
        <v>0</v>
      </c>
      <c r="AE96" s="71" t="str">
        <f t="shared" si="20"/>
        <v/>
      </c>
      <c r="AF96" s="72">
        <f t="shared" si="21"/>
        <v>0</v>
      </c>
    </row>
    <row r="97" spans="1:32" x14ac:dyDescent="0.2">
      <c r="A97" s="33"/>
      <c r="B97" s="32"/>
      <c r="C97" s="32"/>
      <c r="D97" s="116"/>
      <c r="E97" s="117"/>
      <c r="F97" s="119" t="s">
        <v>88</v>
      </c>
      <c r="G97" s="118"/>
      <c r="H97" s="139"/>
      <c r="I97" s="139"/>
      <c r="J97" s="139"/>
      <c r="K97" s="139"/>
      <c r="L97" s="139"/>
      <c r="M97" s="139"/>
      <c r="N97" s="139"/>
      <c r="O97" s="5"/>
      <c r="P97" s="70">
        <f t="shared" si="11"/>
        <v>0</v>
      </c>
      <c r="Q97" s="5"/>
      <c r="R97" s="70">
        <f t="shared" si="12"/>
        <v>0</v>
      </c>
      <c r="S97" s="70">
        <f t="shared" si="13"/>
        <v>0</v>
      </c>
      <c r="T97" s="71">
        <f t="shared" si="14"/>
        <v>0</v>
      </c>
      <c r="U97" s="8"/>
      <c r="V97" s="74"/>
      <c r="W97" s="5"/>
      <c r="X97" s="70">
        <f t="shared" si="15"/>
        <v>0</v>
      </c>
      <c r="Y97" s="5"/>
      <c r="Z97" s="119">
        <f t="shared" si="16"/>
        <v>0</v>
      </c>
      <c r="AA97" s="5"/>
      <c r="AB97" s="70">
        <f t="shared" si="17"/>
        <v>0</v>
      </c>
      <c r="AC97" s="70" t="str">
        <f t="shared" si="18"/>
        <v/>
      </c>
      <c r="AD97" s="70">
        <f t="shared" si="19"/>
        <v>0</v>
      </c>
      <c r="AE97" s="71" t="str">
        <f t="shared" si="20"/>
        <v/>
      </c>
      <c r="AF97" s="72">
        <f t="shared" si="21"/>
        <v>0</v>
      </c>
    </row>
    <row r="98" spans="1:32" x14ac:dyDescent="0.2">
      <c r="D98" s="116"/>
      <c r="E98" s="117"/>
      <c r="F98" s="119" t="s">
        <v>89</v>
      </c>
      <c r="G98" s="118"/>
      <c r="H98" s="139"/>
      <c r="I98" s="139"/>
      <c r="J98" s="139"/>
      <c r="K98" s="139"/>
      <c r="L98" s="139"/>
      <c r="M98" s="139"/>
      <c r="N98" s="139"/>
      <c r="O98" s="5"/>
      <c r="P98" s="70">
        <f t="shared" si="11"/>
        <v>0</v>
      </c>
      <c r="Q98" s="5"/>
      <c r="R98" s="70">
        <f t="shared" si="12"/>
        <v>0</v>
      </c>
      <c r="S98" s="70">
        <f t="shared" si="13"/>
        <v>0</v>
      </c>
      <c r="T98" s="71">
        <f t="shared" si="14"/>
        <v>0</v>
      </c>
      <c r="U98" s="8"/>
      <c r="V98" s="74"/>
      <c r="W98" s="5"/>
      <c r="X98" s="70">
        <f t="shared" si="15"/>
        <v>0</v>
      </c>
      <c r="Y98" s="5"/>
      <c r="Z98" s="119">
        <f t="shared" si="16"/>
        <v>0</v>
      </c>
      <c r="AA98" s="5"/>
      <c r="AB98" s="70">
        <f t="shared" si="17"/>
        <v>0</v>
      </c>
      <c r="AC98" s="70" t="str">
        <f t="shared" si="18"/>
        <v/>
      </c>
      <c r="AD98" s="70">
        <f t="shared" si="19"/>
        <v>0</v>
      </c>
      <c r="AE98" s="71" t="str">
        <f t="shared" si="20"/>
        <v/>
      </c>
      <c r="AF98" s="72">
        <f t="shared" si="21"/>
        <v>0</v>
      </c>
    </row>
    <row r="99" spans="1:32" x14ac:dyDescent="0.2">
      <c r="D99" s="116"/>
      <c r="E99" s="117"/>
      <c r="F99" s="119" t="s">
        <v>60</v>
      </c>
      <c r="G99" s="118"/>
      <c r="H99" s="139"/>
      <c r="I99" s="139"/>
      <c r="J99" s="139"/>
      <c r="K99" s="139"/>
      <c r="L99" s="139"/>
      <c r="M99" s="139"/>
      <c r="N99" s="139"/>
      <c r="O99" s="5"/>
      <c r="P99" s="70">
        <f t="shared" si="11"/>
        <v>0</v>
      </c>
      <c r="Q99" s="5"/>
      <c r="R99" s="70">
        <f t="shared" si="12"/>
        <v>0</v>
      </c>
      <c r="S99" s="70">
        <f t="shared" si="13"/>
        <v>0</v>
      </c>
      <c r="T99" s="71">
        <f t="shared" si="14"/>
        <v>0</v>
      </c>
      <c r="U99" s="8"/>
      <c r="V99" s="74"/>
      <c r="W99" s="5"/>
      <c r="X99" s="70">
        <f t="shared" si="15"/>
        <v>0</v>
      </c>
      <c r="Y99" s="5"/>
      <c r="Z99" s="119">
        <f t="shared" si="16"/>
        <v>0</v>
      </c>
      <c r="AA99" s="5"/>
      <c r="AB99" s="70">
        <f t="shared" si="17"/>
        <v>0</v>
      </c>
      <c r="AC99" s="70" t="str">
        <f t="shared" si="18"/>
        <v/>
      </c>
      <c r="AD99" s="70">
        <f t="shared" si="19"/>
        <v>0</v>
      </c>
      <c r="AE99" s="71" t="str">
        <f t="shared" si="20"/>
        <v/>
      </c>
      <c r="AF99" s="72">
        <f t="shared" si="21"/>
        <v>0</v>
      </c>
    </row>
    <row r="100" spans="1:32" x14ac:dyDescent="0.2">
      <c r="D100" s="116"/>
      <c r="E100" s="117"/>
      <c r="F100" s="119" t="s">
        <v>90</v>
      </c>
      <c r="G100" s="118"/>
      <c r="H100" s="139"/>
      <c r="I100" s="139"/>
      <c r="J100" s="139"/>
      <c r="K100" s="139"/>
      <c r="L100" s="139"/>
      <c r="M100" s="139"/>
      <c r="N100" s="139"/>
      <c r="O100" s="5"/>
      <c r="P100" s="70">
        <f t="shared" si="11"/>
        <v>0</v>
      </c>
      <c r="Q100" s="5"/>
      <c r="R100" s="70">
        <f t="shared" si="12"/>
        <v>0</v>
      </c>
      <c r="S100" s="70">
        <f t="shared" si="13"/>
        <v>0</v>
      </c>
      <c r="T100" s="71">
        <f t="shared" si="14"/>
        <v>0</v>
      </c>
      <c r="U100" s="8"/>
      <c r="V100" s="74"/>
      <c r="W100" s="5"/>
      <c r="X100" s="70">
        <f t="shared" si="15"/>
        <v>0</v>
      </c>
      <c r="Y100" s="5"/>
      <c r="Z100" s="119">
        <f t="shared" si="16"/>
        <v>0</v>
      </c>
      <c r="AA100" s="5"/>
      <c r="AB100" s="70">
        <f t="shared" si="17"/>
        <v>0</v>
      </c>
      <c r="AC100" s="70" t="str">
        <f t="shared" si="18"/>
        <v/>
      </c>
      <c r="AD100" s="70">
        <f t="shared" si="19"/>
        <v>0</v>
      </c>
      <c r="AE100" s="71" t="str">
        <f t="shared" si="20"/>
        <v/>
      </c>
      <c r="AF100" s="72">
        <f t="shared" si="21"/>
        <v>0</v>
      </c>
    </row>
    <row r="101" spans="1:32" x14ac:dyDescent="0.2">
      <c r="D101" s="116"/>
      <c r="E101" s="117"/>
      <c r="F101" s="119" t="s">
        <v>217</v>
      </c>
      <c r="G101" s="118"/>
      <c r="H101" s="139"/>
      <c r="I101" s="139"/>
      <c r="J101" s="139"/>
      <c r="K101" s="139"/>
      <c r="L101" s="139"/>
      <c r="M101" s="139"/>
      <c r="N101" s="139"/>
      <c r="O101" s="5"/>
      <c r="P101" s="70">
        <f t="shared" si="11"/>
        <v>0</v>
      </c>
      <c r="Q101" s="5"/>
      <c r="R101" s="70">
        <f t="shared" si="12"/>
        <v>0</v>
      </c>
      <c r="S101" s="70">
        <f t="shared" si="13"/>
        <v>0</v>
      </c>
      <c r="T101" s="71">
        <f t="shared" si="14"/>
        <v>0</v>
      </c>
      <c r="U101" s="8"/>
      <c r="V101" s="74"/>
      <c r="W101" s="5"/>
      <c r="X101" s="70">
        <f t="shared" si="15"/>
        <v>0</v>
      </c>
      <c r="Y101" s="5"/>
      <c r="Z101" s="119">
        <f t="shared" si="16"/>
        <v>0</v>
      </c>
      <c r="AA101" s="5"/>
      <c r="AB101" s="70">
        <f t="shared" si="17"/>
        <v>0</v>
      </c>
      <c r="AC101" s="70" t="str">
        <f t="shared" si="18"/>
        <v/>
      </c>
      <c r="AD101" s="70">
        <f t="shared" si="19"/>
        <v>0</v>
      </c>
      <c r="AE101" s="71" t="str">
        <f t="shared" si="20"/>
        <v/>
      </c>
      <c r="AF101" s="72">
        <f t="shared" si="21"/>
        <v>0</v>
      </c>
    </row>
    <row r="102" spans="1:32" x14ac:dyDescent="0.2">
      <c r="D102" s="116"/>
      <c r="E102" s="117"/>
      <c r="F102" s="119" t="s">
        <v>218</v>
      </c>
      <c r="G102" s="118"/>
      <c r="H102" s="139"/>
      <c r="I102" s="139"/>
      <c r="J102" s="139"/>
      <c r="K102" s="139"/>
      <c r="L102" s="139"/>
      <c r="M102" s="139"/>
      <c r="N102" s="139"/>
      <c r="O102" s="5"/>
      <c r="P102" s="70">
        <f t="shared" si="11"/>
        <v>0</v>
      </c>
      <c r="Q102" s="5"/>
      <c r="R102" s="70">
        <f t="shared" si="12"/>
        <v>0</v>
      </c>
      <c r="S102" s="70">
        <f t="shared" si="13"/>
        <v>0</v>
      </c>
      <c r="T102" s="71">
        <f t="shared" si="14"/>
        <v>0</v>
      </c>
      <c r="U102" s="8"/>
      <c r="V102" s="74"/>
      <c r="W102" s="5"/>
      <c r="X102" s="70">
        <f t="shared" si="15"/>
        <v>0</v>
      </c>
      <c r="Y102" s="5"/>
      <c r="Z102" s="119">
        <f t="shared" si="16"/>
        <v>0</v>
      </c>
      <c r="AA102" s="5"/>
      <c r="AB102" s="70">
        <f t="shared" si="17"/>
        <v>0</v>
      </c>
      <c r="AC102" s="70" t="str">
        <f t="shared" si="18"/>
        <v/>
      </c>
      <c r="AD102" s="70">
        <f t="shared" si="19"/>
        <v>0</v>
      </c>
      <c r="AE102" s="71" t="str">
        <f t="shared" si="20"/>
        <v/>
      </c>
      <c r="AF102" s="72">
        <f t="shared" si="21"/>
        <v>0</v>
      </c>
    </row>
    <row r="103" spans="1:32" x14ac:dyDescent="0.2">
      <c r="D103" s="116"/>
      <c r="E103" s="117"/>
      <c r="F103" s="119" t="s">
        <v>219</v>
      </c>
      <c r="G103" s="118"/>
      <c r="H103" s="139"/>
      <c r="I103" s="139"/>
      <c r="J103" s="139"/>
      <c r="K103" s="139"/>
      <c r="L103" s="139"/>
      <c r="M103" s="139"/>
      <c r="N103" s="139"/>
      <c r="O103" s="5"/>
      <c r="P103" s="70">
        <f t="shared" si="11"/>
        <v>0</v>
      </c>
      <c r="Q103" s="5"/>
      <c r="R103" s="70">
        <f t="shared" si="12"/>
        <v>0</v>
      </c>
      <c r="S103" s="70">
        <f t="shared" si="13"/>
        <v>0</v>
      </c>
      <c r="T103" s="71">
        <f t="shared" si="14"/>
        <v>0</v>
      </c>
      <c r="U103" s="8"/>
      <c r="V103" s="74"/>
      <c r="W103" s="5"/>
      <c r="X103" s="70">
        <f t="shared" si="15"/>
        <v>0</v>
      </c>
      <c r="Y103" s="5"/>
      <c r="Z103" s="119">
        <f t="shared" si="16"/>
        <v>0</v>
      </c>
      <c r="AA103" s="5"/>
      <c r="AB103" s="70">
        <f t="shared" si="17"/>
        <v>0</v>
      </c>
      <c r="AC103" s="70" t="str">
        <f t="shared" si="18"/>
        <v/>
      </c>
      <c r="AD103" s="70">
        <f t="shared" si="19"/>
        <v>0</v>
      </c>
      <c r="AE103" s="71" t="str">
        <f t="shared" si="20"/>
        <v/>
      </c>
      <c r="AF103" s="72">
        <f t="shared" si="21"/>
        <v>0</v>
      </c>
    </row>
    <row r="104" spans="1:32" x14ac:dyDescent="0.2">
      <c r="D104" s="116"/>
      <c r="E104" s="117"/>
      <c r="F104" s="119" t="s">
        <v>220</v>
      </c>
      <c r="G104" s="118"/>
      <c r="H104" s="139"/>
      <c r="I104" s="139"/>
      <c r="J104" s="139"/>
      <c r="K104" s="139"/>
      <c r="L104" s="139"/>
      <c r="M104" s="139"/>
      <c r="N104" s="139"/>
      <c r="O104" s="5"/>
      <c r="P104" s="70">
        <f t="shared" si="11"/>
        <v>0</v>
      </c>
      <c r="Q104" s="5"/>
      <c r="R104" s="70">
        <f t="shared" si="12"/>
        <v>0</v>
      </c>
      <c r="S104" s="70">
        <f t="shared" si="13"/>
        <v>0</v>
      </c>
      <c r="T104" s="71">
        <f t="shared" si="14"/>
        <v>0</v>
      </c>
      <c r="U104" s="8"/>
      <c r="V104" s="74"/>
      <c r="W104" s="5"/>
      <c r="X104" s="70">
        <f t="shared" si="15"/>
        <v>0</v>
      </c>
      <c r="Y104" s="5"/>
      <c r="Z104" s="119">
        <f t="shared" si="16"/>
        <v>0</v>
      </c>
      <c r="AA104" s="5"/>
      <c r="AB104" s="70">
        <f t="shared" si="17"/>
        <v>0</v>
      </c>
      <c r="AC104" s="70" t="str">
        <f t="shared" si="18"/>
        <v/>
      </c>
      <c r="AD104" s="70">
        <f t="shared" si="19"/>
        <v>0</v>
      </c>
      <c r="AE104" s="71" t="str">
        <f t="shared" si="20"/>
        <v/>
      </c>
      <c r="AF104" s="72">
        <f t="shared" si="21"/>
        <v>0</v>
      </c>
    </row>
    <row r="105" spans="1:32" x14ac:dyDescent="0.2">
      <c r="D105" s="116"/>
      <c r="E105" s="117"/>
      <c r="F105" s="119" t="s">
        <v>221</v>
      </c>
      <c r="G105" s="118"/>
      <c r="H105" s="139"/>
      <c r="I105" s="139"/>
      <c r="J105" s="139"/>
      <c r="K105" s="139"/>
      <c r="L105" s="139"/>
      <c r="M105" s="139"/>
      <c r="N105" s="139"/>
      <c r="O105" s="5"/>
      <c r="P105" s="70">
        <f t="shared" si="11"/>
        <v>0</v>
      </c>
      <c r="Q105" s="5"/>
      <c r="R105" s="70">
        <f t="shared" si="12"/>
        <v>0</v>
      </c>
      <c r="S105" s="70">
        <f t="shared" si="13"/>
        <v>0</v>
      </c>
      <c r="T105" s="71">
        <f t="shared" si="14"/>
        <v>0</v>
      </c>
      <c r="U105" s="8"/>
      <c r="V105" s="74"/>
      <c r="W105" s="5"/>
      <c r="X105" s="70">
        <f t="shared" si="15"/>
        <v>0</v>
      </c>
      <c r="Y105" s="5"/>
      <c r="Z105" s="119">
        <f t="shared" si="16"/>
        <v>0</v>
      </c>
      <c r="AA105" s="5"/>
      <c r="AB105" s="70">
        <f t="shared" si="17"/>
        <v>0</v>
      </c>
      <c r="AC105" s="70" t="str">
        <f t="shared" si="18"/>
        <v/>
      </c>
      <c r="AD105" s="70">
        <f t="shared" si="19"/>
        <v>0</v>
      </c>
      <c r="AE105" s="71" t="str">
        <f t="shared" si="20"/>
        <v/>
      </c>
      <c r="AF105" s="72">
        <f t="shared" si="21"/>
        <v>0</v>
      </c>
    </row>
    <row r="106" spans="1:32" x14ac:dyDescent="0.2">
      <c r="D106" s="116"/>
      <c r="E106" s="117"/>
      <c r="F106" s="119" t="s">
        <v>222</v>
      </c>
      <c r="G106" s="118"/>
      <c r="H106" s="139"/>
      <c r="I106" s="139"/>
      <c r="J106" s="139"/>
      <c r="K106" s="139"/>
      <c r="L106" s="139"/>
      <c r="M106" s="139"/>
      <c r="N106" s="139"/>
      <c r="O106" s="5"/>
      <c r="P106" s="70">
        <f t="shared" si="11"/>
        <v>0</v>
      </c>
      <c r="Q106" s="5"/>
      <c r="R106" s="70">
        <f t="shared" si="12"/>
        <v>0</v>
      </c>
      <c r="S106" s="70">
        <f t="shared" si="13"/>
        <v>0</v>
      </c>
      <c r="T106" s="71">
        <f t="shared" si="14"/>
        <v>0</v>
      </c>
      <c r="U106" s="8"/>
      <c r="V106" s="74"/>
      <c r="W106" s="5"/>
      <c r="X106" s="70">
        <f t="shared" si="15"/>
        <v>0</v>
      </c>
      <c r="Y106" s="5"/>
      <c r="Z106" s="119">
        <f t="shared" si="16"/>
        <v>0</v>
      </c>
      <c r="AA106" s="5"/>
      <c r="AB106" s="70">
        <f t="shared" si="17"/>
        <v>0</v>
      </c>
      <c r="AC106" s="70" t="str">
        <f t="shared" si="18"/>
        <v/>
      </c>
      <c r="AD106" s="70">
        <f t="shared" si="19"/>
        <v>0</v>
      </c>
      <c r="AE106" s="71" t="str">
        <f t="shared" si="20"/>
        <v/>
      </c>
      <c r="AF106" s="72">
        <f t="shared" si="21"/>
        <v>0</v>
      </c>
    </row>
    <row r="107" spans="1:32" x14ac:dyDescent="0.2">
      <c r="D107" s="116"/>
      <c r="E107" s="117"/>
      <c r="F107" s="119" t="s">
        <v>223</v>
      </c>
      <c r="G107" s="118"/>
      <c r="H107" s="139"/>
      <c r="I107" s="139"/>
      <c r="J107" s="139"/>
      <c r="K107" s="139"/>
      <c r="L107" s="139"/>
      <c r="M107" s="139"/>
      <c r="N107" s="139"/>
      <c r="O107" s="5"/>
      <c r="P107" s="70">
        <f t="shared" si="11"/>
        <v>0</v>
      </c>
      <c r="Q107" s="5"/>
      <c r="R107" s="70">
        <f t="shared" si="12"/>
        <v>0</v>
      </c>
      <c r="S107" s="70">
        <f t="shared" si="13"/>
        <v>0</v>
      </c>
      <c r="T107" s="71">
        <f t="shared" si="14"/>
        <v>0</v>
      </c>
      <c r="U107" s="8"/>
      <c r="V107" s="74"/>
      <c r="W107" s="5"/>
      <c r="X107" s="70">
        <f t="shared" si="15"/>
        <v>0</v>
      </c>
      <c r="Y107" s="5"/>
      <c r="Z107" s="119">
        <f t="shared" si="16"/>
        <v>0</v>
      </c>
      <c r="AA107" s="5"/>
      <c r="AB107" s="70">
        <f t="shared" si="17"/>
        <v>0</v>
      </c>
      <c r="AC107" s="70" t="str">
        <f t="shared" si="18"/>
        <v/>
      </c>
      <c r="AD107" s="70">
        <f t="shared" si="19"/>
        <v>0</v>
      </c>
      <c r="AE107" s="71" t="str">
        <f t="shared" si="20"/>
        <v/>
      </c>
      <c r="AF107" s="72">
        <f t="shared" si="21"/>
        <v>0</v>
      </c>
    </row>
    <row r="108" spans="1:32" x14ac:dyDescent="0.2">
      <c r="D108" s="116"/>
      <c r="E108" s="117"/>
      <c r="F108" s="119" t="s">
        <v>224</v>
      </c>
      <c r="G108" s="118"/>
      <c r="H108" s="139"/>
      <c r="I108" s="139"/>
      <c r="J108" s="139"/>
      <c r="K108" s="139"/>
      <c r="L108" s="139"/>
      <c r="M108" s="139"/>
      <c r="N108" s="139"/>
      <c r="O108" s="5"/>
      <c r="P108" s="70">
        <f t="shared" si="11"/>
        <v>0</v>
      </c>
      <c r="Q108" s="5"/>
      <c r="R108" s="70">
        <f t="shared" si="12"/>
        <v>0</v>
      </c>
      <c r="S108" s="70">
        <f t="shared" si="13"/>
        <v>0</v>
      </c>
      <c r="T108" s="71">
        <f t="shared" si="14"/>
        <v>0</v>
      </c>
      <c r="U108" s="8"/>
      <c r="V108" s="74"/>
      <c r="W108" s="5"/>
      <c r="X108" s="70">
        <f t="shared" si="15"/>
        <v>0</v>
      </c>
      <c r="Y108" s="5"/>
      <c r="Z108" s="119">
        <f t="shared" si="16"/>
        <v>0</v>
      </c>
      <c r="AA108" s="5"/>
      <c r="AB108" s="70">
        <f t="shared" si="17"/>
        <v>0</v>
      </c>
      <c r="AC108" s="70" t="str">
        <f t="shared" si="18"/>
        <v/>
      </c>
      <c r="AD108" s="70">
        <f t="shared" si="19"/>
        <v>0</v>
      </c>
      <c r="AE108" s="71" t="str">
        <f t="shared" si="20"/>
        <v/>
      </c>
      <c r="AF108" s="72">
        <f t="shared" si="21"/>
        <v>0</v>
      </c>
    </row>
    <row r="109" spans="1:32" x14ac:dyDescent="0.2">
      <c r="D109" s="116"/>
      <c r="E109" s="117"/>
      <c r="F109" s="119" t="s">
        <v>225</v>
      </c>
      <c r="G109" s="118"/>
      <c r="H109" s="139"/>
      <c r="I109" s="139"/>
      <c r="J109" s="139"/>
      <c r="K109" s="139"/>
      <c r="L109" s="139"/>
      <c r="M109" s="139"/>
      <c r="N109" s="139"/>
      <c r="O109" s="5"/>
      <c r="P109" s="70">
        <f t="shared" si="11"/>
        <v>0</v>
      </c>
      <c r="Q109" s="5"/>
      <c r="R109" s="70">
        <f t="shared" si="12"/>
        <v>0</v>
      </c>
      <c r="S109" s="70">
        <f t="shared" si="13"/>
        <v>0</v>
      </c>
      <c r="T109" s="71">
        <f t="shared" si="14"/>
        <v>0</v>
      </c>
      <c r="U109" s="8"/>
      <c r="V109" s="74"/>
      <c r="W109" s="5"/>
      <c r="X109" s="70">
        <f t="shared" si="15"/>
        <v>0</v>
      </c>
      <c r="Y109" s="5"/>
      <c r="Z109" s="119">
        <f t="shared" si="16"/>
        <v>0</v>
      </c>
      <c r="AA109" s="5"/>
      <c r="AB109" s="70">
        <f t="shared" si="17"/>
        <v>0</v>
      </c>
      <c r="AC109" s="70" t="str">
        <f t="shared" si="18"/>
        <v/>
      </c>
      <c r="AD109" s="70">
        <f t="shared" si="19"/>
        <v>0</v>
      </c>
      <c r="AE109" s="71" t="str">
        <f t="shared" si="20"/>
        <v/>
      </c>
      <c r="AF109" s="72">
        <f t="shared" si="21"/>
        <v>0</v>
      </c>
    </row>
    <row r="110" spans="1:32" x14ac:dyDescent="0.2">
      <c r="D110" s="116"/>
      <c r="E110" s="117"/>
      <c r="F110" s="119" t="s">
        <v>226</v>
      </c>
      <c r="G110" s="118"/>
      <c r="H110" s="139"/>
      <c r="I110" s="139"/>
      <c r="J110" s="139"/>
      <c r="K110" s="139"/>
      <c r="L110" s="139"/>
      <c r="M110" s="139"/>
      <c r="N110" s="139"/>
      <c r="O110" s="5"/>
      <c r="P110" s="70">
        <f t="shared" si="11"/>
        <v>0</v>
      </c>
      <c r="Q110" s="5"/>
      <c r="R110" s="70">
        <f t="shared" si="12"/>
        <v>0</v>
      </c>
      <c r="S110" s="70">
        <f t="shared" si="13"/>
        <v>0</v>
      </c>
      <c r="T110" s="71">
        <f t="shared" si="14"/>
        <v>0</v>
      </c>
      <c r="U110" s="8"/>
      <c r="V110" s="74"/>
      <c r="W110" s="5"/>
      <c r="X110" s="70">
        <f t="shared" si="15"/>
        <v>0</v>
      </c>
      <c r="Y110" s="5"/>
      <c r="Z110" s="119">
        <f t="shared" si="16"/>
        <v>0</v>
      </c>
      <c r="AA110" s="5"/>
      <c r="AB110" s="70">
        <f t="shared" si="17"/>
        <v>0</v>
      </c>
      <c r="AC110" s="70" t="str">
        <f t="shared" si="18"/>
        <v/>
      </c>
      <c r="AD110" s="70">
        <f t="shared" si="19"/>
        <v>0</v>
      </c>
      <c r="AE110" s="71" t="str">
        <f t="shared" si="20"/>
        <v/>
      </c>
      <c r="AF110" s="72">
        <f t="shared" si="21"/>
        <v>0</v>
      </c>
    </row>
    <row r="111" spans="1:32" x14ac:dyDescent="0.2">
      <c r="D111" s="116"/>
      <c r="E111" s="117"/>
      <c r="F111" s="119" t="s">
        <v>227</v>
      </c>
      <c r="G111" s="118"/>
      <c r="H111" s="139"/>
      <c r="I111" s="139"/>
      <c r="J111" s="139"/>
      <c r="K111" s="139"/>
      <c r="L111" s="139"/>
      <c r="M111" s="139"/>
      <c r="N111" s="139"/>
      <c r="O111" s="5"/>
      <c r="P111" s="70">
        <f t="shared" si="11"/>
        <v>0</v>
      </c>
      <c r="Q111" s="5"/>
      <c r="R111" s="70">
        <f t="shared" si="12"/>
        <v>0</v>
      </c>
      <c r="S111" s="70">
        <f t="shared" si="13"/>
        <v>0</v>
      </c>
      <c r="T111" s="71">
        <f t="shared" si="14"/>
        <v>0</v>
      </c>
      <c r="U111" s="8"/>
      <c r="V111" s="74"/>
      <c r="W111" s="5"/>
      <c r="X111" s="70">
        <f t="shared" si="15"/>
        <v>0</v>
      </c>
      <c r="Y111" s="5"/>
      <c r="Z111" s="119">
        <f t="shared" si="16"/>
        <v>0</v>
      </c>
      <c r="AA111" s="5"/>
      <c r="AB111" s="70">
        <f t="shared" si="17"/>
        <v>0</v>
      </c>
      <c r="AC111" s="70" t="str">
        <f t="shared" si="18"/>
        <v/>
      </c>
      <c r="AD111" s="70">
        <f t="shared" si="19"/>
        <v>0</v>
      </c>
      <c r="AE111" s="71" t="str">
        <f t="shared" si="20"/>
        <v/>
      </c>
      <c r="AF111" s="72">
        <f t="shared" si="21"/>
        <v>0</v>
      </c>
    </row>
    <row r="112" spans="1:32" x14ac:dyDescent="0.2">
      <c r="D112" s="116"/>
      <c r="E112" s="117"/>
      <c r="F112" s="119" t="s">
        <v>175</v>
      </c>
      <c r="G112" s="118"/>
      <c r="H112" s="139"/>
      <c r="I112" s="139"/>
      <c r="J112" s="139"/>
      <c r="K112" s="139"/>
      <c r="L112" s="139"/>
      <c r="M112" s="139"/>
      <c r="N112" s="139"/>
      <c r="O112" s="5"/>
      <c r="P112" s="70">
        <f t="shared" si="11"/>
        <v>0</v>
      </c>
      <c r="Q112" s="5"/>
      <c r="R112" s="70">
        <f t="shared" si="12"/>
        <v>0</v>
      </c>
      <c r="S112" s="70">
        <f t="shared" si="13"/>
        <v>0</v>
      </c>
      <c r="T112" s="71">
        <f t="shared" si="14"/>
        <v>0</v>
      </c>
      <c r="U112" s="8"/>
      <c r="V112" s="74"/>
      <c r="W112" s="5"/>
      <c r="X112" s="70">
        <f t="shared" si="15"/>
        <v>0</v>
      </c>
      <c r="Y112" s="5"/>
      <c r="Z112" s="119">
        <f t="shared" si="16"/>
        <v>0</v>
      </c>
      <c r="AA112" s="5"/>
      <c r="AB112" s="70">
        <f t="shared" si="17"/>
        <v>0</v>
      </c>
      <c r="AC112" s="70" t="str">
        <f t="shared" si="18"/>
        <v/>
      </c>
      <c r="AD112" s="70">
        <f t="shared" si="19"/>
        <v>0</v>
      </c>
      <c r="AE112" s="71" t="str">
        <f t="shared" si="20"/>
        <v/>
      </c>
      <c r="AF112" s="72">
        <f t="shared" si="21"/>
        <v>0</v>
      </c>
    </row>
    <row r="113" spans="4:32" x14ac:dyDescent="0.2">
      <c r="D113" s="116"/>
      <c r="E113" s="117"/>
      <c r="F113" s="119" t="s">
        <v>176</v>
      </c>
      <c r="G113" s="118"/>
      <c r="H113" s="139"/>
      <c r="I113" s="139"/>
      <c r="J113" s="139"/>
      <c r="K113" s="139"/>
      <c r="L113" s="139"/>
      <c r="M113" s="139"/>
      <c r="N113" s="139"/>
      <c r="O113" s="5"/>
      <c r="P113" s="70">
        <f t="shared" si="11"/>
        <v>0</v>
      </c>
      <c r="Q113" s="5"/>
      <c r="R113" s="70">
        <f t="shared" si="12"/>
        <v>0</v>
      </c>
      <c r="S113" s="70">
        <f t="shared" si="13"/>
        <v>0</v>
      </c>
      <c r="T113" s="71">
        <f t="shared" si="14"/>
        <v>0</v>
      </c>
      <c r="U113" s="8"/>
      <c r="V113" s="74"/>
      <c r="W113" s="5"/>
      <c r="X113" s="70">
        <f t="shared" si="15"/>
        <v>0</v>
      </c>
      <c r="Y113" s="5"/>
      <c r="Z113" s="119">
        <f t="shared" si="16"/>
        <v>0</v>
      </c>
      <c r="AA113" s="5"/>
      <c r="AB113" s="70">
        <f t="shared" si="17"/>
        <v>0</v>
      </c>
      <c r="AC113" s="70" t="str">
        <f t="shared" si="18"/>
        <v/>
      </c>
      <c r="AD113" s="70">
        <f t="shared" si="19"/>
        <v>0</v>
      </c>
      <c r="AE113" s="71" t="str">
        <f t="shared" si="20"/>
        <v/>
      </c>
      <c r="AF113" s="72">
        <f t="shared" si="21"/>
        <v>0</v>
      </c>
    </row>
    <row r="114" spans="4:32" x14ac:dyDescent="0.2">
      <c r="D114" s="116"/>
      <c r="E114" s="117"/>
      <c r="F114" s="119" t="s">
        <v>177</v>
      </c>
      <c r="G114" s="118"/>
      <c r="H114" s="139"/>
      <c r="I114" s="139"/>
      <c r="J114" s="139"/>
      <c r="K114" s="139"/>
      <c r="L114" s="139"/>
      <c r="M114" s="139"/>
      <c r="N114" s="139"/>
      <c r="O114" s="5"/>
      <c r="P114" s="70">
        <f t="shared" si="11"/>
        <v>0</v>
      </c>
      <c r="Q114" s="5"/>
      <c r="R114" s="70">
        <f t="shared" si="12"/>
        <v>0</v>
      </c>
      <c r="S114" s="70">
        <f t="shared" si="13"/>
        <v>0</v>
      </c>
      <c r="T114" s="71">
        <f t="shared" si="14"/>
        <v>0</v>
      </c>
      <c r="U114" s="8"/>
      <c r="V114" s="74"/>
      <c r="W114" s="5"/>
      <c r="X114" s="70"/>
      <c r="Y114" s="5"/>
      <c r="Z114" s="119"/>
      <c r="AA114" s="5"/>
      <c r="AB114" s="70"/>
      <c r="AC114" s="70"/>
      <c r="AD114" s="70"/>
      <c r="AE114" s="71"/>
      <c r="AF114" s="72"/>
    </row>
    <row r="115" spans="4:32" x14ac:dyDescent="0.2">
      <c r="D115" s="116"/>
      <c r="E115" s="121"/>
      <c r="F115" s="119" t="s">
        <v>178</v>
      </c>
      <c r="G115" s="118"/>
      <c r="H115" s="4"/>
      <c r="I115" s="4"/>
      <c r="J115" s="4"/>
      <c r="K115" s="4"/>
      <c r="L115" s="4"/>
      <c r="M115" s="4"/>
      <c r="N115" s="4"/>
      <c r="O115" s="5"/>
      <c r="P115" s="70">
        <f t="shared" si="11"/>
        <v>0</v>
      </c>
      <c r="Q115" s="5"/>
      <c r="R115" s="70">
        <f t="shared" si="12"/>
        <v>0</v>
      </c>
      <c r="S115" s="70">
        <f t="shared" si="13"/>
        <v>0</v>
      </c>
      <c r="T115" s="71">
        <f t="shared" si="14"/>
        <v>0</v>
      </c>
      <c r="U115" s="8"/>
      <c r="V115" s="74"/>
      <c r="W115" s="5"/>
      <c r="X115" s="70">
        <f t="shared" si="15"/>
        <v>0</v>
      </c>
      <c r="Y115" s="5"/>
      <c r="Z115" s="119">
        <f t="shared" si="16"/>
        <v>0</v>
      </c>
      <c r="AA115" s="5"/>
      <c r="AB115" s="70">
        <f t="shared" si="17"/>
        <v>0</v>
      </c>
      <c r="AC115" s="70" t="str">
        <f t="shared" si="18"/>
        <v/>
      </c>
      <c r="AD115" s="70">
        <f t="shared" si="19"/>
        <v>0</v>
      </c>
      <c r="AE115" s="71" t="str">
        <f t="shared" si="20"/>
        <v/>
      </c>
      <c r="AF115" s="72">
        <f t="shared" si="21"/>
        <v>0</v>
      </c>
    </row>
    <row r="116" spans="4:32" x14ac:dyDescent="0.2">
      <c r="D116" s="116"/>
      <c r="E116" s="121"/>
      <c r="F116" s="119" t="s">
        <v>179</v>
      </c>
      <c r="G116" s="118"/>
      <c r="H116" s="4"/>
      <c r="I116" s="4"/>
      <c r="J116" s="4"/>
      <c r="K116" s="4"/>
      <c r="L116" s="4"/>
      <c r="M116" s="4"/>
      <c r="N116" s="4"/>
      <c r="O116" s="5"/>
      <c r="P116" s="70">
        <f t="shared" si="11"/>
        <v>0</v>
      </c>
      <c r="Q116" s="5"/>
      <c r="R116" s="70">
        <f t="shared" si="12"/>
        <v>0</v>
      </c>
      <c r="S116" s="70">
        <f t="shared" si="13"/>
        <v>0</v>
      </c>
      <c r="T116" s="71">
        <f t="shared" si="14"/>
        <v>0</v>
      </c>
      <c r="U116" s="8"/>
      <c r="V116" s="74"/>
      <c r="W116" s="5"/>
      <c r="X116" s="70">
        <f t="shared" si="15"/>
        <v>0</v>
      </c>
      <c r="Y116" s="5"/>
      <c r="Z116" s="119">
        <f t="shared" si="16"/>
        <v>0</v>
      </c>
      <c r="AA116" s="5"/>
      <c r="AB116" s="70">
        <f t="shared" si="17"/>
        <v>0</v>
      </c>
      <c r="AC116" s="70" t="str">
        <f t="shared" si="18"/>
        <v/>
      </c>
      <c r="AD116" s="70">
        <f t="shared" si="19"/>
        <v>0</v>
      </c>
      <c r="AE116" s="71" t="str">
        <f t="shared" si="20"/>
        <v/>
      </c>
      <c r="AF116" s="72">
        <f t="shared" si="21"/>
        <v>0</v>
      </c>
    </row>
    <row r="117" spans="4:32" x14ac:dyDescent="0.2">
      <c r="D117" s="116"/>
      <c r="E117" s="121"/>
      <c r="F117" s="119" t="s">
        <v>180</v>
      </c>
      <c r="G117" s="118"/>
      <c r="H117" s="4"/>
      <c r="I117" s="4"/>
      <c r="J117" s="4"/>
      <c r="K117" s="4"/>
      <c r="L117" s="4"/>
      <c r="M117" s="4"/>
      <c r="N117" s="4"/>
      <c r="O117" s="5"/>
      <c r="P117" s="70">
        <f t="shared" si="11"/>
        <v>0</v>
      </c>
      <c r="Q117" s="5"/>
      <c r="R117" s="70">
        <f t="shared" si="12"/>
        <v>0</v>
      </c>
      <c r="S117" s="70">
        <f t="shared" si="13"/>
        <v>0</v>
      </c>
      <c r="T117" s="71">
        <f t="shared" si="14"/>
        <v>0</v>
      </c>
      <c r="U117" s="8"/>
      <c r="V117" s="74"/>
      <c r="W117" s="5"/>
      <c r="X117" s="70"/>
      <c r="Y117" s="5"/>
      <c r="Z117" s="119"/>
      <c r="AA117" s="5"/>
      <c r="AB117" s="70"/>
      <c r="AC117" s="70"/>
      <c r="AD117" s="70"/>
      <c r="AE117" s="71"/>
      <c r="AF117" s="72"/>
    </row>
    <row r="118" spans="4:32" x14ac:dyDescent="0.2">
      <c r="D118" s="116"/>
      <c r="E118" s="121"/>
      <c r="F118" s="119" t="s">
        <v>181</v>
      </c>
      <c r="G118" s="118"/>
      <c r="H118" s="4"/>
      <c r="I118" s="4"/>
      <c r="J118" s="4"/>
      <c r="K118" s="4"/>
      <c r="L118" s="4"/>
      <c r="M118" s="4"/>
      <c r="N118" s="4"/>
      <c r="O118" s="5"/>
      <c r="P118" s="70">
        <f t="shared" si="11"/>
        <v>0</v>
      </c>
      <c r="Q118" s="5"/>
      <c r="R118" s="70">
        <f t="shared" si="12"/>
        <v>0</v>
      </c>
      <c r="S118" s="70">
        <f t="shared" si="13"/>
        <v>0</v>
      </c>
      <c r="T118" s="71">
        <f t="shared" si="14"/>
        <v>0</v>
      </c>
      <c r="U118" s="8"/>
      <c r="V118" s="74"/>
      <c r="W118" s="5"/>
      <c r="X118" s="70"/>
      <c r="Y118" s="5"/>
      <c r="Z118" s="119"/>
      <c r="AA118" s="5"/>
      <c r="AB118" s="70"/>
      <c r="AC118" s="70"/>
      <c r="AD118" s="70"/>
      <c r="AE118" s="71"/>
      <c r="AF118" s="72"/>
    </row>
    <row r="119" spans="4:32" x14ac:dyDescent="0.2">
      <c r="D119" s="116"/>
      <c r="E119" s="121"/>
      <c r="F119" s="119" t="s">
        <v>182</v>
      </c>
      <c r="G119" s="118"/>
      <c r="H119" s="4"/>
      <c r="I119" s="4"/>
      <c r="J119" s="4"/>
      <c r="K119" s="4"/>
      <c r="L119" s="4"/>
      <c r="M119" s="4"/>
      <c r="N119" s="4"/>
      <c r="O119" s="5"/>
      <c r="P119" s="70">
        <f t="shared" si="11"/>
        <v>0</v>
      </c>
      <c r="Q119" s="5"/>
      <c r="R119" s="70">
        <f t="shared" si="12"/>
        <v>0</v>
      </c>
      <c r="S119" s="70">
        <f t="shared" si="13"/>
        <v>0</v>
      </c>
      <c r="T119" s="71">
        <f t="shared" si="14"/>
        <v>0</v>
      </c>
      <c r="U119" s="8"/>
      <c r="V119" s="74"/>
      <c r="W119" s="5"/>
      <c r="X119" s="70"/>
      <c r="Y119" s="5"/>
      <c r="Z119" s="119"/>
      <c r="AA119" s="5"/>
      <c r="AB119" s="70"/>
      <c r="AC119" s="70"/>
      <c r="AD119" s="70"/>
      <c r="AE119" s="71"/>
      <c r="AF119" s="72"/>
    </row>
    <row r="120" spans="4:32" x14ac:dyDescent="0.2">
      <c r="D120" s="116"/>
      <c r="E120" s="121"/>
      <c r="F120" s="119" t="s">
        <v>183</v>
      </c>
      <c r="G120" s="118"/>
      <c r="H120" s="4"/>
      <c r="I120" s="4"/>
      <c r="J120" s="4"/>
      <c r="K120" s="4"/>
      <c r="L120" s="4"/>
      <c r="M120" s="4"/>
      <c r="N120" s="4"/>
      <c r="O120" s="5"/>
      <c r="P120" s="70"/>
      <c r="Q120" s="5"/>
      <c r="R120" s="70"/>
      <c r="S120" s="70"/>
      <c r="T120" s="71"/>
      <c r="U120" s="8"/>
      <c r="V120" s="74"/>
      <c r="W120" s="5"/>
      <c r="X120" s="70"/>
      <c r="Y120" s="5"/>
      <c r="Z120" s="119"/>
      <c r="AA120" s="5"/>
      <c r="AB120" s="70"/>
      <c r="AC120" s="70"/>
      <c r="AD120" s="70"/>
      <c r="AE120" s="71"/>
      <c r="AF120" s="72"/>
    </row>
    <row r="121" spans="4:32" x14ac:dyDescent="0.2">
      <c r="D121" s="116"/>
      <c r="E121" s="121"/>
      <c r="F121" s="119" t="s">
        <v>184</v>
      </c>
      <c r="G121" s="118"/>
      <c r="H121" s="4"/>
      <c r="I121" s="4"/>
      <c r="J121" s="4"/>
      <c r="K121" s="4"/>
      <c r="L121" s="4"/>
      <c r="M121" s="4"/>
      <c r="N121" s="4"/>
      <c r="O121" s="5"/>
      <c r="P121" s="70"/>
      <c r="Q121" s="5"/>
      <c r="R121" s="70"/>
      <c r="S121" s="70"/>
      <c r="T121" s="71"/>
      <c r="U121" s="8"/>
      <c r="V121" s="74"/>
      <c r="W121" s="5"/>
      <c r="X121" s="70"/>
      <c r="Y121" s="5"/>
      <c r="Z121" s="119"/>
      <c r="AA121" s="5"/>
      <c r="AB121" s="70"/>
      <c r="AC121" s="70"/>
      <c r="AD121" s="70"/>
      <c r="AE121" s="71"/>
      <c r="AF121" s="72"/>
    </row>
    <row r="122" spans="4:32" x14ac:dyDescent="0.2">
      <c r="D122" s="116"/>
      <c r="E122" s="121"/>
      <c r="F122" s="119" t="s">
        <v>185</v>
      </c>
      <c r="G122" s="118"/>
      <c r="H122" s="4"/>
      <c r="I122" s="4"/>
      <c r="J122" s="4"/>
      <c r="K122" s="4"/>
      <c r="L122" s="4"/>
      <c r="M122" s="4"/>
      <c r="N122" s="4"/>
      <c r="O122" s="5"/>
      <c r="P122" s="70"/>
      <c r="Q122" s="5"/>
      <c r="R122" s="70"/>
      <c r="S122" s="70"/>
      <c r="T122" s="71"/>
      <c r="U122" s="8"/>
      <c r="V122" s="74"/>
      <c r="W122" s="5"/>
      <c r="X122" s="70"/>
      <c r="Y122" s="5"/>
      <c r="Z122" s="119"/>
      <c r="AA122" s="5"/>
      <c r="AB122" s="70"/>
      <c r="AC122" s="70"/>
      <c r="AD122" s="70"/>
      <c r="AE122" s="71"/>
      <c r="AF122" s="72"/>
    </row>
    <row r="123" spans="4:32" x14ac:dyDescent="0.2">
      <c r="D123" s="116"/>
      <c r="E123" s="121"/>
      <c r="F123" s="119" t="s">
        <v>228</v>
      </c>
      <c r="G123" s="118"/>
      <c r="H123" s="4"/>
      <c r="I123" s="4"/>
      <c r="J123" s="4"/>
      <c r="K123" s="4"/>
      <c r="L123" s="4"/>
      <c r="M123" s="4"/>
      <c r="N123" s="4"/>
      <c r="O123" s="5"/>
      <c r="P123" s="70"/>
      <c r="Q123" s="5"/>
      <c r="R123" s="70"/>
      <c r="S123" s="70"/>
      <c r="T123" s="71"/>
      <c r="U123" s="8"/>
      <c r="V123" s="74"/>
      <c r="W123" s="5"/>
      <c r="X123" s="70"/>
      <c r="Y123" s="5"/>
      <c r="Z123" s="119"/>
      <c r="AA123" s="5"/>
      <c r="AB123" s="70"/>
      <c r="AC123" s="70"/>
      <c r="AD123" s="70"/>
      <c r="AE123" s="71"/>
      <c r="AF123" s="72"/>
    </row>
    <row r="124" spans="4:32" x14ac:dyDescent="0.2">
      <c r="D124" s="116"/>
      <c r="E124" s="121"/>
      <c r="F124" s="119" t="s">
        <v>229</v>
      </c>
      <c r="G124" s="118"/>
      <c r="H124" s="4"/>
      <c r="I124" s="4"/>
      <c r="J124" s="4"/>
      <c r="K124" s="4"/>
      <c r="L124" s="4"/>
      <c r="M124" s="4"/>
      <c r="N124" s="4"/>
      <c r="O124" s="5"/>
      <c r="P124" s="70"/>
      <c r="Q124" s="5"/>
      <c r="R124" s="70"/>
      <c r="S124" s="70"/>
      <c r="T124" s="71"/>
      <c r="U124" s="8"/>
      <c r="V124" s="74"/>
      <c r="W124" s="5"/>
      <c r="X124" s="70"/>
      <c r="Y124" s="5"/>
      <c r="Z124" s="119"/>
      <c r="AA124" s="5"/>
      <c r="AB124" s="70"/>
      <c r="AC124" s="70"/>
      <c r="AD124" s="70"/>
      <c r="AE124" s="71"/>
      <c r="AF124" s="72"/>
    </row>
    <row r="125" spans="4:32" x14ac:dyDescent="0.2">
      <c r="D125" s="116"/>
      <c r="E125" s="121"/>
      <c r="F125" s="119" t="s">
        <v>230</v>
      </c>
      <c r="G125" s="118"/>
      <c r="H125" s="4"/>
      <c r="I125" s="4"/>
      <c r="J125" s="4"/>
      <c r="K125" s="4"/>
      <c r="L125" s="4"/>
      <c r="M125" s="4"/>
      <c r="N125" s="4"/>
      <c r="O125" s="5"/>
      <c r="P125" s="70">
        <f t="shared" si="11"/>
        <v>0</v>
      </c>
      <c r="Q125" s="5" t="s">
        <v>186</v>
      </c>
      <c r="R125" s="70">
        <f t="shared" si="12"/>
        <v>4</v>
      </c>
      <c r="S125" s="70">
        <f t="shared" si="13"/>
        <v>0</v>
      </c>
      <c r="T125" s="71">
        <f t="shared" si="14"/>
        <v>0</v>
      </c>
      <c r="U125" s="8"/>
      <c r="V125" s="74"/>
      <c r="W125" s="5"/>
      <c r="X125" s="70">
        <f t="shared" si="15"/>
        <v>0</v>
      </c>
      <c r="Y125" s="5"/>
      <c r="Z125" s="119">
        <f t="shared" si="16"/>
        <v>0</v>
      </c>
      <c r="AA125" s="5"/>
      <c r="AB125" s="70">
        <f t="shared" si="17"/>
        <v>0</v>
      </c>
      <c r="AC125" s="70" t="str">
        <f t="shared" si="18"/>
        <v/>
      </c>
      <c r="AD125" s="70">
        <f t="shared" si="19"/>
        <v>0</v>
      </c>
      <c r="AE125" s="71" t="str">
        <f t="shared" si="20"/>
        <v/>
      </c>
      <c r="AF125" s="72">
        <f t="shared" si="21"/>
        <v>0</v>
      </c>
    </row>
    <row r="126" spans="4:32" x14ac:dyDescent="0.2">
      <c r="D126" s="116"/>
      <c r="E126" s="128"/>
      <c r="F126" s="119" t="s">
        <v>231</v>
      </c>
      <c r="G126" s="128"/>
      <c r="H126" s="4"/>
      <c r="I126" s="4"/>
      <c r="J126" s="4"/>
      <c r="K126" s="4"/>
      <c r="L126" s="4"/>
      <c r="M126" s="4"/>
      <c r="N126" s="4"/>
      <c r="O126" s="5"/>
      <c r="P126" s="70">
        <f t="shared" si="11"/>
        <v>0</v>
      </c>
      <c r="Q126" s="5" t="s">
        <v>323</v>
      </c>
      <c r="R126" s="70">
        <f t="shared" si="12"/>
        <v>3</v>
      </c>
      <c r="S126" s="70">
        <f t="shared" si="13"/>
        <v>0</v>
      </c>
      <c r="T126" s="71">
        <f t="shared" si="14"/>
        <v>0</v>
      </c>
      <c r="U126" s="8"/>
      <c r="V126" s="74"/>
      <c r="W126" s="5"/>
      <c r="X126" s="70">
        <f t="shared" si="15"/>
        <v>0</v>
      </c>
      <c r="Y126" s="5"/>
      <c r="Z126" s="119">
        <f t="shared" si="16"/>
        <v>0</v>
      </c>
      <c r="AA126" s="5"/>
      <c r="AB126" s="70">
        <f t="shared" si="17"/>
        <v>0</v>
      </c>
      <c r="AC126" s="70" t="str">
        <f t="shared" si="18"/>
        <v/>
      </c>
      <c r="AD126" s="70">
        <f t="shared" si="19"/>
        <v>0</v>
      </c>
      <c r="AE126" s="71" t="str">
        <f t="shared" si="20"/>
        <v/>
      </c>
      <c r="AF126" s="72">
        <f t="shared" si="21"/>
        <v>0</v>
      </c>
    </row>
    <row r="127" spans="4:32" x14ac:dyDescent="0.2">
      <c r="D127" s="116"/>
      <c r="E127" s="128"/>
      <c r="F127" s="119" t="s">
        <v>232</v>
      </c>
      <c r="G127" s="128"/>
      <c r="H127" s="4"/>
      <c r="I127" s="4"/>
      <c r="J127" s="4"/>
      <c r="K127" s="4"/>
      <c r="L127" s="4"/>
      <c r="M127" s="4"/>
      <c r="N127" s="4"/>
      <c r="O127" s="5"/>
      <c r="P127" s="70">
        <f t="shared" si="11"/>
        <v>0</v>
      </c>
      <c r="Q127" s="5" t="s">
        <v>186</v>
      </c>
      <c r="R127" s="70">
        <f t="shared" si="12"/>
        <v>4</v>
      </c>
      <c r="S127" s="70">
        <f t="shared" si="13"/>
        <v>0</v>
      </c>
      <c r="T127" s="71">
        <f t="shared" si="14"/>
        <v>0</v>
      </c>
      <c r="U127" s="8"/>
      <c r="V127" s="74"/>
      <c r="W127" s="5"/>
      <c r="X127" s="70">
        <f t="shared" si="15"/>
        <v>0</v>
      </c>
      <c r="Y127" s="5"/>
      <c r="Z127" s="119">
        <f t="shared" si="16"/>
        <v>0</v>
      </c>
      <c r="AA127" s="5"/>
      <c r="AB127" s="70">
        <f t="shared" si="17"/>
        <v>0</v>
      </c>
      <c r="AC127" s="70" t="str">
        <f t="shared" si="18"/>
        <v/>
      </c>
      <c r="AD127" s="70">
        <f t="shared" si="19"/>
        <v>0</v>
      </c>
      <c r="AE127" s="71" t="str">
        <f t="shared" si="20"/>
        <v/>
      </c>
      <c r="AF127" s="72">
        <f t="shared" si="21"/>
        <v>0</v>
      </c>
    </row>
    <row r="128" spans="4:32" x14ac:dyDescent="0.2">
      <c r="D128" s="116"/>
      <c r="E128" s="128"/>
      <c r="F128" s="119" t="s">
        <v>233</v>
      </c>
      <c r="G128" s="128"/>
      <c r="H128" s="4"/>
      <c r="I128" s="4"/>
      <c r="J128" s="4"/>
      <c r="K128" s="4"/>
      <c r="L128" s="4"/>
      <c r="M128" s="4"/>
      <c r="N128" s="4"/>
      <c r="O128" s="5"/>
      <c r="P128" s="70">
        <f t="shared" si="11"/>
        <v>0</v>
      </c>
      <c r="Q128" s="5" t="s">
        <v>186</v>
      </c>
      <c r="R128" s="70">
        <f t="shared" si="12"/>
        <v>4</v>
      </c>
      <c r="S128" s="70">
        <f t="shared" si="13"/>
        <v>0</v>
      </c>
      <c r="T128" s="71">
        <f t="shared" si="14"/>
        <v>0</v>
      </c>
      <c r="U128" s="8"/>
      <c r="V128" s="74"/>
      <c r="W128" s="5"/>
      <c r="X128" s="70">
        <f t="shared" si="15"/>
        <v>0</v>
      </c>
      <c r="Y128" s="5"/>
      <c r="Z128" s="119">
        <f t="shared" si="16"/>
        <v>0</v>
      </c>
      <c r="AA128" s="5"/>
      <c r="AB128" s="70">
        <f t="shared" si="17"/>
        <v>0</v>
      </c>
      <c r="AC128" s="70" t="str">
        <f t="shared" si="18"/>
        <v/>
      </c>
      <c r="AD128" s="70">
        <f t="shared" si="19"/>
        <v>0</v>
      </c>
      <c r="AE128" s="71" t="str">
        <f t="shared" si="20"/>
        <v/>
      </c>
      <c r="AF128" s="72">
        <f t="shared" si="21"/>
        <v>0</v>
      </c>
    </row>
    <row r="129" spans="4:32" x14ac:dyDescent="0.2">
      <c r="D129" s="116"/>
      <c r="E129" s="128"/>
      <c r="F129" s="119" t="s">
        <v>345</v>
      </c>
      <c r="G129" s="128"/>
      <c r="H129" s="4"/>
      <c r="I129" s="4"/>
      <c r="J129" s="4"/>
      <c r="K129" s="4"/>
      <c r="L129" s="4"/>
      <c r="M129" s="4"/>
      <c r="N129" s="4"/>
      <c r="O129" s="5"/>
      <c r="P129" s="70">
        <f t="shared" si="11"/>
        <v>0</v>
      </c>
      <c r="Q129" s="5" t="s">
        <v>323</v>
      </c>
      <c r="R129" s="70">
        <f t="shared" si="12"/>
        <v>3</v>
      </c>
      <c r="S129" s="70">
        <f t="shared" si="13"/>
        <v>0</v>
      </c>
      <c r="T129" s="71">
        <f t="shared" si="14"/>
        <v>0</v>
      </c>
      <c r="U129" s="8"/>
      <c r="V129" s="74"/>
      <c r="W129" s="5"/>
      <c r="X129" s="70">
        <f t="shared" si="15"/>
        <v>0</v>
      </c>
      <c r="Y129" s="5"/>
      <c r="Z129" s="119">
        <f t="shared" si="16"/>
        <v>0</v>
      </c>
      <c r="AA129" s="5"/>
      <c r="AB129" s="70">
        <f t="shared" si="17"/>
        <v>0</v>
      </c>
      <c r="AC129" s="70" t="str">
        <f t="shared" si="18"/>
        <v/>
      </c>
      <c r="AD129" s="70">
        <f t="shared" si="19"/>
        <v>0</v>
      </c>
      <c r="AE129" s="71" t="str">
        <f t="shared" si="20"/>
        <v/>
      </c>
      <c r="AF129" s="72">
        <f t="shared" si="21"/>
        <v>0</v>
      </c>
    </row>
    <row r="130" spans="4:32" x14ac:dyDescent="0.2">
      <c r="D130" s="116"/>
      <c r="E130" s="128"/>
      <c r="F130" s="119" t="s">
        <v>346</v>
      </c>
      <c r="G130" s="128"/>
      <c r="H130" s="4"/>
      <c r="I130" s="4"/>
      <c r="J130" s="4"/>
      <c r="K130" s="4"/>
      <c r="L130" s="4"/>
      <c r="M130" s="4"/>
      <c r="N130" s="4"/>
      <c r="O130" s="5"/>
      <c r="P130" s="70">
        <f t="shared" si="11"/>
        <v>0</v>
      </c>
      <c r="Q130" s="5" t="s">
        <v>342</v>
      </c>
      <c r="R130" s="70">
        <f t="shared" si="12"/>
        <v>5</v>
      </c>
      <c r="S130" s="70">
        <f t="shared" si="13"/>
        <v>0</v>
      </c>
      <c r="T130" s="71">
        <f t="shared" si="14"/>
        <v>0</v>
      </c>
      <c r="U130" s="8"/>
      <c r="V130" s="74"/>
      <c r="W130" s="5"/>
      <c r="X130" s="70">
        <f t="shared" si="15"/>
        <v>0</v>
      </c>
      <c r="Y130" s="5"/>
      <c r="Z130" s="119">
        <f t="shared" si="16"/>
        <v>0</v>
      </c>
      <c r="AA130" s="5"/>
      <c r="AB130" s="70">
        <f t="shared" si="17"/>
        <v>0</v>
      </c>
      <c r="AC130" s="70" t="str">
        <f t="shared" si="18"/>
        <v/>
      </c>
      <c r="AD130" s="70">
        <f t="shared" si="19"/>
        <v>0</v>
      </c>
      <c r="AE130" s="71" t="str">
        <f t="shared" si="20"/>
        <v/>
      </c>
      <c r="AF130" s="72">
        <f t="shared" si="21"/>
        <v>0</v>
      </c>
    </row>
    <row r="131" spans="4:32" x14ac:dyDescent="0.2">
      <c r="D131" s="116"/>
      <c r="E131" s="128"/>
      <c r="F131" s="119" t="s">
        <v>234</v>
      </c>
      <c r="G131" s="128"/>
      <c r="H131" s="4"/>
      <c r="I131" s="4"/>
      <c r="J131" s="4"/>
      <c r="K131" s="4"/>
      <c r="L131" s="4"/>
      <c r="M131" s="4"/>
      <c r="N131" s="4"/>
      <c r="O131" s="5"/>
      <c r="P131" s="70">
        <f t="shared" si="11"/>
        <v>0</v>
      </c>
      <c r="Q131" s="5" t="s">
        <v>186</v>
      </c>
      <c r="R131" s="70">
        <f t="shared" si="12"/>
        <v>4</v>
      </c>
      <c r="S131" s="70">
        <f t="shared" si="13"/>
        <v>0</v>
      </c>
      <c r="T131" s="71">
        <f t="shared" si="14"/>
        <v>0</v>
      </c>
      <c r="U131" s="8"/>
      <c r="V131" s="74"/>
      <c r="W131" s="5"/>
      <c r="X131" s="70">
        <f t="shared" si="15"/>
        <v>0</v>
      </c>
      <c r="Y131" s="5"/>
      <c r="Z131" s="119">
        <f t="shared" si="16"/>
        <v>0</v>
      </c>
      <c r="AA131" s="5"/>
      <c r="AB131" s="70">
        <f t="shared" si="17"/>
        <v>0</v>
      </c>
      <c r="AC131" s="70" t="str">
        <f t="shared" si="18"/>
        <v/>
      </c>
      <c r="AD131" s="70">
        <f t="shared" si="19"/>
        <v>0</v>
      </c>
      <c r="AE131" s="71" t="str">
        <f t="shared" si="20"/>
        <v/>
      </c>
      <c r="AF131" s="72">
        <f t="shared" si="21"/>
        <v>0</v>
      </c>
    </row>
    <row r="132" spans="4:32" x14ac:dyDescent="0.2">
      <c r="D132" s="116"/>
      <c r="E132" s="128"/>
      <c r="F132" s="119" t="s">
        <v>235</v>
      </c>
      <c r="G132" s="128"/>
      <c r="H132" s="4"/>
      <c r="I132" s="4"/>
      <c r="J132" s="4"/>
      <c r="K132" s="4"/>
      <c r="L132" s="4"/>
      <c r="M132" s="4"/>
      <c r="N132" s="4"/>
      <c r="O132" s="5"/>
      <c r="P132" s="70">
        <f t="shared" si="11"/>
        <v>0</v>
      </c>
      <c r="Q132" s="5" t="s">
        <v>186</v>
      </c>
      <c r="R132" s="70">
        <f t="shared" si="12"/>
        <v>4</v>
      </c>
      <c r="S132" s="70">
        <f t="shared" si="13"/>
        <v>0</v>
      </c>
      <c r="T132" s="71">
        <f t="shared" si="14"/>
        <v>0</v>
      </c>
      <c r="U132" s="8"/>
      <c r="V132" s="74"/>
      <c r="W132" s="5"/>
      <c r="X132" s="70">
        <f t="shared" si="15"/>
        <v>0</v>
      </c>
      <c r="Y132" s="5"/>
      <c r="Z132" s="119">
        <f t="shared" si="16"/>
        <v>0</v>
      </c>
      <c r="AA132" s="5"/>
      <c r="AB132" s="70">
        <f t="shared" si="17"/>
        <v>0</v>
      </c>
      <c r="AC132" s="70" t="str">
        <f t="shared" si="18"/>
        <v/>
      </c>
      <c r="AD132" s="70">
        <f t="shared" si="19"/>
        <v>0</v>
      </c>
      <c r="AE132" s="71" t="str">
        <f t="shared" si="20"/>
        <v/>
      </c>
      <c r="AF132" s="72">
        <f t="shared" si="21"/>
        <v>0</v>
      </c>
    </row>
    <row r="133" spans="4:32" x14ac:dyDescent="0.2">
      <c r="D133" s="116"/>
      <c r="E133" s="128"/>
      <c r="F133" s="119" t="s">
        <v>236</v>
      </c>
      <c r="G133" s="128"/>
      <c r="H133" s="4"/>
      <c r="I133" s="4"/>
      <c r="J133" s="4"/>
      <c r="K133" s="4"/>
      <c r="L133" s="4"/>
      <c r="M133" s="4"/>
      <c r="N133" s="4"/>
      <c r="O133" s="5"/>
      <c r="P133" s="70">
        <f t="shared" si="11"/>
        <v>0</v>
      </c>
      <c r="Q133" s="5" t="s">
        <v>186</v>
      </c>
      <c r="R133" s="70">
        <f t="shared" si="12"/>
        <v>4</v>
      </c>
      <c r="S133" s="70">
        <f t="shared" si="13"/>
        <v>0</v>
      </c>
      <c r="T133" s="71">
        <f t="shared" si="14"/>
        <v>0</v>
      </c>
      <c r="U133" s="8"/>
      <c r="V133" s="74"/>
      <c r="W133" s="5"/>
      <c r="X133" s="70">
        <f t="shared" si="15"/>
        <v>0</v>
      </c>
      <c r="Y133" s="5"/>
      <c r="Z133" s="119">
        <f t="shared" si="16"/>
        <v>0</v>
      </c>
      <c r="AA133" s="5"/>
      <c r="AB133" s="70">
        <f t="shared" si="17"/>
        <v>0</v>
      </c>
      <c r="AC133" s="70" t="str">
        <f t="shared" si="18"/>
        <v/>
      </c>
      <c r="AD133" s="70">
        <f t="shared" si="19"/>
        <v>0</v>
      </c>
      <c r="AE133" s="71" t="str">
        <f t="shared" si="20"/>
        <v/>
      </c>
      <c r="AF133" s="72">
        <f t="shared" si="21"/>
        <v>0</v>
      </c>
    </row>
    <row r="134" spans="4:32" x14ac:dyDescent="0.2">
      <c r="D134" s="116"/>
      <c r="E134" s="117"/>
      <c r="F134" s="119" t="s">
        <v>237</v>
      </c>
      <c r="G134" s="128"/>
      <c r="H134" s="4"/>
      <c r="I134" s="4"/>
      <c r="J134" s="4"/>
      <c r="K134" s="4"/>
      <c r="L134" s="4"/>
      <c r="M134" s="4"/>
      <c r="N134" s="4"/>
      <c r="O134" s="5"/>
      <c r="P134" s="70">
        <f t="shared" si="11"/>
        <v>0</v>
      </c>
      <c r="Q134" s="5" t="s">
        <v>186</v>
      </c>
      <c r="R134" s="70">
        <f t="shared" si="12"/>
        <v>4</v>
      </c>
      <c r="S134" s="70">
        <f t="shared" si="13"/>
        <v>0</v>
      </c>
      <c r="T134" s="71">
        <f t="shared" si="14"/>
        <v>0</v>
      </c>
      <c r="U134" s="8"/>
      <c r="V134" s="74"/>
      <c r="W134" s="5"/>
      <c r="X134" s="70">
        <f t="shared" si="15"/>
        <v>0</v>
      </c>
      <c r="Y134" s="5"/>
      <c r="Z134" s="119">
        <f t="shared" si="16"/>
        <v>0</v>
      </c>
      <c r="AA134" s="5"/>
      <c r="AB134" s="70">
        <f t="shared" si="17"/>
        <v>0</v>
      </c>
      <c r="AC134" s="70" t="str">
        <f t="shared" si="18"/>
        <v/>
      </c>
      <c r="AD134" s="70">
        <f t="shared" si="19"/>
        <v>0</v>
      </c>
      <c r="AE134" s="71" t="str">
        <f t="shared" si="20"/>
        <v/>
      </c>
      <c r="AF134" s="72">
        <f t="shared" si="21"/>
        <v>0</v>
      </c>
    </row>
    <row r="135" spans="4:32" x14ac:dyDescent="0.2">
      <c r="D135" s="122"/>
      <c r="E135" s="120"/>
      <c r="F135" s="119" t="s">
        <v>238</v>
      </c>
      <c r="G135" s="118"/>
      <c r="H135" s="5"/>
      <c r="I135" s="5"/>
      <c r="J135" s="5"/>
      <c r="K135" s="5"/>
      <c r="L135" s="5"/>
      <c r="M135" s="5"/>
      <c r="N135" s="5"/>
      <c r="O135" s="5"/>
      <c r="P135" s="70">
        <f t="shared" si="11"/>
        <v>0</v>
      </c>
      <c r="Q135" s="5" t="s">
        <v>323</v>
      </c>
      <c r="R135" s="70">
        <f t="shared" si="12"/>
        <v>3</v>
      </c>
      <c r="S135" s="70">
        <f t="shared" si="13"/>
        <v>0</v>
      </c>
      <c r="T135" s="71">
        <f t="shared" si="14"/>
        <v>0</v>
      </c>
      <c r="U135" s="8"/>
      <c r="V135" s="74"/>
      <c r="W135" s="5"/>
      <c r="X135" s="70">
        <f t="shared" si="15"/>
        <v>0</v>
      </c>
      <c r="Y135" s="5"/>
      <c r="Z135" s="119">
        <f t="shared" si="16"/>
        <v>0</v>
      </c>
      <c r="AA135" s="5"/>
      <c r="AB135" s="70">
        <f t="shared" si="17"/>
        <v>0</v>
      </c>
      <c r="AC135" s="70" t="str">
        <f t="shared" si="18"/>
        <v/>
      </c>
      <c r="AD135" s="70">
        <f t="shared" si="19"/>
        <v>0</v>
      </c>
      <c r="AE135" s="71" t="str">
        <f t="shared" si="20"/>
        <v/>
      </c>
      <c r="AF135" s="72">
        <f t="shared" si="21"/>
        <v>0</v>
      </c>
    </row>
    <row r="136" spans="4:32" x14ac:dyDescent="0.2">
      <c r="D136" s="122"/>
      <c r="E136" s="120"/>
      <c r="F136" s="119" t="s">
        <v>239</v>
      </c>
      <c r="G136" s="118"/>
      <c r="H136" s="5"/>
      <c r="I136" s="5"/>
      <c r="J136" s="5"/>
      <c r="K136" s="5"/>
      <c r="L136" s="5"/>
      <c r="M136" s="5"/>
      <c r="N136" s="5"/>
      <c r="O136" s="5"/>
      <c r="P136" s="70">
        <f t="shared" ref="P136:P230" si="22">IF(O136="Casi Certeza",5,IF(O136="Probable",4,IF(O136="Moderado",3,IF(O136="Poco Probable",2,IF(O136="Improbable",1,0)))))</f>
        <v>0</v>
      </c>
      <c r="Q136" s="5" t="s">
        <v>323</v>
      </c>
      <c r="R136" s="70">
        <f t="shared" ref="R136:R230" si="23">IF(Q136="Catastroficas",5,IF(Q136="Mayores",4,IF(Q136="Moderadas",3,IF(Q136="Menores",2,IF(Q136="Insignificante",1,0)))))</f>
        <v>3</v>
      </c>
      <c r="S136" s="70">
        <f t="shared" ref="S136:S230" si="24">+P136*R136</f>
        <v>0</v>
      </c>
      <c r="T136" s="71">
        <f t="shared" ref="T136:T230" si="25">IF(S136&gt;=13,"Extremo",IF(S136&gt;=9,"Alto",IF(S136&gt;=5,"Moderado",IF(S136&gt;=1,"Bajo",0))))</f>
        <v>0</v>
      </c>
      <c r="U136" s="8"/>
      <c r="V136" s="74"/>
      <c r="W136" s="5"/>
      <c r="X136" s="70">
        <f t="shared" ref="X136:X230" si="26">IF(W136="Permanente",10,IF(W136="Periodico",7,IF(W136="Ocasional",4,0)))</f>
        <v>0</v>
      </c>
      <c r="Y136" s="5"/>
      <c r="Z136" s="119">
        <f t="shared" ref="Z136:Z230" si="27">IF(Y136="Preventivo",3,IF(Y136="Correctivo",2,IF(Y136="Detectivo",1,0)))</f>
        <v>0</v>
      </c>
      <c r="AA136" s="5"/>
      <c r="AB136" s="70">
        <f t="shared" ref="AB136:AB230" si="28">IF(U136="SI",(X136+Z136),IF(U136="NO",1,0))</f>
        <v>0</v>
      </c>
      <c r="AC136" s="70" t="str">
        <f t="shared" ref="AC136:AC230" si="29">IF(AB136&gt;=10,"Optimo",IF(AB136&gt;=9,"Bueno",IF(AB136&gt;=7,"Mas que Regular",IF(AB136&gt;=5,"Regular",IF(AB136&gt;=1,"Insuficiente","")))))</f>
        <v/>
      </c>
      <c r="AD136" s="70">
        <f t="shared" ref="AD136:AD230" si="30">IF(AC136="Optimo",5,IF(AC136="Bueno",4,IF(AC136="Mas que Regular",3,IF(AC136="Regular",2,IF(AC136="Insuficiente",1,0)))))</f>
        <v>0</v>
      </c>
      <c r="AE136" s="71" t="str">
        <f t="shared" ref="AE136:AE230" si="31">IF(AND(T136="Extremo",AC136="Insuficiente"),"No Aceptable",IF(AND(T136="Extremo",AC136="Regular"),"No Aceptable",IF(AND(T136="Extremo",AC136="Mas que Regular"),"Mayor",IF(AND(T136="Extremo",AC136="Bueno"),"Media",IF(AND(T136="Extremo",AC136="Optimo"),"Menor",IF(AND(T136="Alto",AC136="Insuficiente"),"Mayor",IF(AND(T136="Alto",AC136="Regular"),"Mayor",IF(AND(T136="Alto",AC136="Mas que Regular"),"Mayor",IF(AND(T136="Alto",AC136="Bueno"),"Media",IF(AND(T136="Alto",AC136="Optimo"),"Menor",IF(AND(T136="Moderado",AC136="Insuficiente"),"Media",IF(AND(T136="Moderado",AC136="Regular"),"Media",IF(AND(T136="Moderado",AC136="Mas que Regular"),"Media",IF(AND(T136="Moderado",AC136="Bueno"),"Media",IF(AND(T136="Moderado",AC136="Optimo"),"Menor",IF(OR(T136="",AC136=""),"","Menor"))))))))))))))))</f>
        <v/>
      </c>
      <c r="AF136" s="72">
        <f t="shared" ref="AF136:AF230" si="32">IF(AD136=0,0,S136/AD136)</f>
        <v>0</v>
      </c>
    </row>
    <row r="137" spans="4:32" x14ac:dyDescent="0.2">
      <c r="D137" s="122"/>
      <c r="E137" s="120"/>
      <c r="F137" s="119" t="s">
        <v>240</v>
      </c>
      <c r="G137" s="118"/>
      <c r="H137" s="5"/>
      <c r="I137" s="5"/>
      <c r="J137" s="5"/>
      <c r="K137" s="5"/>
      <c r="L137" s="5"/>
      <c r="M137" s="5"/>
      <c r="N137" s="5"/>
      <c r="O137" s="5"/>
      <c r="P137" s="70">
        <f t="shared" si="22"/>
        <v>0</v>
      </c>
      <c r="Q137" s="5" t="s">
        <v>323</v>
      </c>
      <c r="R137" s="70">
        <f t="shared" si="23"/>
        <v>3</v>
      </c>
      <c r="S137" s="70">
        <f t="shared" si="24"/>
        <v>0</v>
      </c>
      <c r="T137" s="71">
        <f t="shared" si="25"/>
        <v>0</v>
      </c>
      <c r="U137" s="8"/>
      <c r="V137" s="74"/>
      <c r="W137" s="5"/>
      <c r="X137" s="70">
        <f t="shared" si="26"/>
        <v>0</v>
      </c>
      <c r="Y137" s="5"/>
      <c r="Z137" s="119">
        <f t="shared" si="27"/>
        <v>0</v>
      </c>
      <c r="AA137" s="5"/>
      <c r="AB137" s="70">
        <f t="shared" si="28"/>
        <v>0</v>
      </c>
      <c r="AC137" s="70" t="str">
        <f t="shared" si="29"/>
        <v/>
      </c>
      <c r="AD137" s="70">
        <f t="shared" si="30"/>
        <v>0</v>
      </c>
      <c r="AE137" s="71" t="str">
        <f t="shared" si="31"/>
        <v/>
      </c>
      <c r="AF137" s="72">
        <f t="shared" si="32"/>
        <v>0</v>
      </c>
    </row>
    <row r="138" spans="4:32" x14ac:dyDescent="0.2">
      <c r="D138" s="122"/>
      <c r="E138" s="120"/>
      <c r="F138" s="119" t="s">
        <v>241</v>
      </c>
      <c r="G138" s="118"/>
      <c r="H138" s="5"/>
      <c r="I138" s="5"/>
      <c r="J138" s="5"/>
      <c r="K138" s="5"/>
      <c r="L138" s="5"/>
      <c r="M138" s="5"/>
      <c r="N138" s="5"/>
      <c r="O138" s="5"/>
      <c r="P138" s="70">
        <f t="shared" si="22"/>
        <v>0</v>
      </c>
      <c r="Q138" s="5" t="s">
        <v>323</v>
      </c>
      <c r="R138" s="70">
        <f t="shared" si="23"/>
        <v>3</v>
      </c>
      <c r="S138" s="70">
        <f t="shared" si="24"/>
        <v>0</v>
      </c>
      <c r="T138" s="71">
        <f t="shared" si="25"/>
        <v>0</v>
      </c>
      <c r="U138" s="8"/>
      <c r="V138" s="74"/>
      <c r="W138" s="5"/>
      <c r="X138" s="70">
        <f t="shared" si="26"/>
        <v>0</v>
      </c>
      <c r="Y138" s="5"/>
      <c r="Z138" s="119">
        <f t="shared" si="27"/>
        <v>0</v>
      </c>
      <c r="AA138" s="5"/>
      <c r="AB138" s="70">
        <f t="shared" si="28"/>
        <v>0</v>
      </c>
      <c r="AC138" s="70" t="str">
        <f t="shared" si="29"/>
        <v/>
      </c>
      <c r="AD138" s="70">
        <f t="shared" si="30"/>
        <v>0</v>
      </c>
      <c r="AE138" s="71" t="str">
        <f t="shared" si="31"/>
        <v/>
      </c>
      <c r="AF138" s="72">
        <f t="shared" si="32"/>
        <v>0</v>
      </c>
    </row>
    <row r="139" spans="4:32" x14ac:dyDescent="0.2">
      <c r="D139" s="122"/>
      <c r="E139" s="120"/>
      <c r="F139" s="119" t="s">
        <v>242</v>
      </c>
      <c r="G139" s="118"/>
      <c r="H139" s="4"/>
      <c r="I139" s="4"/>
      <c r="J139" s="4"/>
      <c r="K139" s="4"/>
      <c r="L139" s="4"/>
      <c r="M139" s="4"/>
      <c r="N139" s="4"/>
      <c r="O139" s="5"/>
      <c r="P139" s="70">
        <f t="shared" si="22"/>
        <v>0</v>
      </c>
      <c r="Q139" s="5" t="s">
        <v>343</v>
      </c>
      <c r="R139" s="70">
        <f t="shared" si="23"/>
        <v>2</v>
      </c>
      <c r="S139" s="70">
        <f t="shared" si="24"/>
        <v>0</v>
      </c>
      <c r="T139" s="71">
        <f t="shared" si="25"/>
        <v>0</v>
      </c>
      <c r="U139" s="8"/>
      <c r="V139" s="74"/>
      <c r="W139" s="5"/>
      <c r="X139" s="70">
        <f t="shared" si="26"/>
        <v>0</v>
      </c>
      <c r="Y139" s="5"/>
      <c r="Z139" s="119">
        <f t="shared" si="27"/>
        <v>0</v>
      </c>
      <c r="AA139" s="5"/>
      <c r="AB139" s="70">
        <f t="shared" si="28"/>
        <v>0</v>
      </c>
      <c r="AC139" s="70" t="str">
        <f t="shared" si="29"/>
        <v/>
      </c>
      <c r="AD139" s="70">
        <f t="shared" si="30"/>
        <v>0</v>
      </c>
      <c r="AE139" s="71" t="str">
        <f t="shared" si="31"/>
        <v/>
      </c>
      <c r="AF139" s="72">
        <f t="shared" si="32"/>
        <v>0</v>
      </c>
    </row>
    <row r="140" spans="4:32" x14ac:dyDescent="0.2">
      <c r="D140" s="122"/>
      <c r="E140" s="120"/>
      <c r="F140" s="119" t="s">
        <v>243</v>
      </c>
      <c r="G140" s="116"/>
      <c r="H140" s="4"/>
      <c r="I140" s="4"/>
      <c r="J140" s="4"/>
      <c r="K140" s="4"/>
      <c r="L140" s="4"/>
      <c r="M140" s="4"/>
      <c r="N140" s="4"/>
      <c r="O140" s="5"/>
      <c r="P140" s="70">
        <f t="shared" si="22"/>
        <v>0</v>
      </c>
      <c r="Q140" s="5" t="s">
        <v>323</v>
      </c>
      <c r="R140" s="70">
        <f t="shared" si="23"/>
        <v>3</v>
      </c>
      <c r="S140" s="70">
        <f t="shared" si="24"/>
        <v>0</v>
      </c>
      <c r="T140" s="71">
        <f t="shared" si="25"/>
        <v>0</v>
      </c>
      <c r="U140" s="8"/>
      <c r="V140" s="74"/>
      <c r="W140" s="5"/>
      <c r="X140" s="70">
        <f t="shared" si="26"/>
        <v>0</v>
      </c>
      <c r="Y140" s="5"/>
      <c r="Z140" s="119">
        <f t="shared" si="27"/>
        <v>0</v>
      </c>
      <c r="AA140" s="5"/>
      <c r="AB140" s="70">
        <f t="shared" si="28"/>
        <v>0</v>
      </c>
      <c r="AC140" s="70" t="str">
        <f t="shared" si="29"/>
        <v/>
      </c>
      <c r="AD140" s="70">
        <f t="shared" si="30"/>
        <v>0</v>
      </c>
      <c r="AE140" s="71" t="str">
        <f t="shared" si="31"/>
        <v/>
      </c>
      <c r="AF140" s="72">
        <f t="shared" si="32"/>
        <v>0</v>
      </c>
    </row>
    <row r="141" spans="4:32" x14ac:dyDescent="0.2">
      <c r="D141" s="122"/>
      <c r="E141" s="120"/>
      <c r="F141" s="119" t="s">
        <v>244</v>
      </c>
      <c r="G141" s="118"/>
      <c r="H141" s="4"/>
      <c r="I141" s="4"/>
      <c r="J141" s="4"/>
      <c r="K141" s="4"/>
      <c r="L141" s="4"/>
      <c r="M141" s="4"/>
      <c r="N141" s="4"/>
      <c r="O141" s="5"/>
      <c r="P141" s="70">
        <f t="shared" si="22"/>
        <v>0</v>
      </c>
      <c r="Q141" s="5" t="s">
        <v>343</v>
      </c>
      <c r="R141" s="70">
        <f t="shared" si="23"/>
        <v>2</v>
      </c>
      <c r="S141" s="70">
        <f t="shared" si="24"/>
        <v>0</v>
      </c>
      <c r="T141" s="71">
        <f t="shared" si="25"/>
        <v>0</v>
      </c>
      <c r="U141" s="8"/>
      <c r="V141" s="74"/>
      <c r="W141" s="5"/>
      <c r="X141" s="70">
        <f t="shared" si="26"/>
        <v>0</v>
      </c>
      <c r="Y141" s="5"/>
      <c r="Z141" s="119">
        <f t="shared" si="27"/>
        <v>0</v>
      </c>
      <c r="AA141" s="5"/>
      <c r="AB141" s="70">
        <f t="shared" si="28"/>
        <v>0</v>
      </c>
      <c r="AC141" s="70" t="str">
        <f t="shared" si="29"/>
        <v/>
      </c>
      <c r="AD141" s="70">
        <f t="shared" si="30"/>
        <v>0</v>
      </c>
      <c r="AE141" s="71" t="str">
        <f t="shared" si="31"/>
        <v/>
      </c>
      <c r="AF141" s="72">
        <f t="shared" si="32"/>
        <v>0</v>
      </c>
    </row>
    <row r="142" spans="4:32" x14ac:dyDescent="0.2">
      <c r="D142" s="122"/>
      <c r="E142" s="120"/>
      <c r="F142" s="119" t="s">
        <v>245</v>
      </c>
      <c r="G142" s="118"/>
      <c r="H142" s="4"/>
      <c r="I142" s="4"/>
      <c r="J142" s="4"/>
      <c r="K142" s="4"/>
      <c r="L142" s="4"/>
      <c r="M142" s="4"/>
      <c r="N142" s="4"/>
      <c r="O142" s="5"/>
      <c r="P142" s="70">
        <f t="shared" si="22"/>
        <v>0</v>
      </c>
      <c r="Q142" s="5" t="s">
        <v>323</v>
      </c>
      <c r="R142" s="70">
        <f t="shared" si="23"/>
        <v>3</v>
      </c>
      <c r="S142" s="70">
        <f t="shared" si="24"/>
        <v>0</v>
      </c>
      <c r="T142" s="71">
        <f t="shared" si="25"/>
        <v>0</v>
      </c>
      <c r="U142" s="8"/>
      <c r="V142" s="74"/>
      <c r="W142" s="5"/>
      <c r="X142" s="70">
        <f t="shared" si="26"/>
        <v>0</v>
      </c>
      <c r="Y142" s="5"/>
      <c r="Z142" s="119">
        <f t="shared" si="27"/>
        <v>0</v>
      </c>
      <c r="AA142" s="5"/>
      <c r="AB142" s="70">
        <f t="shared" si="28"/>
        <v>0</v>
      </c>
      <c r="AC142" s="70" t="str">
        <f t="shared" si="29"/>
        <v/>
      </c>
      <c r="AD142" s="70">
        <f t="shared" si="30"/>
        <v>0</v>
      </c>
      <c r="AE142" s="71" t="str">
        <f t="shared" si="31"/>
        <v/>
      </c>
      <c r="AF142" s="72">
        <f t="shared" si="32"/>
        <v>0</v>
      </c>
    </row>
    <row r="143" spans="4:32" x14ac:dyDescent="0.2">
      <c r="D143" s="122"/>
      <c r="E143" s="120"/>
      <c r="F143" s="119" t="s">
        <v>246</v>
      </c>
      <c r="G143" s="118"/>
      <c r="H143" s="4"/>
      <c r="I143" s="4"/>
      <c r="J143" s="4"/>
      <c r="K143" s="4"/>
      <c r="L143" s="4"/>
      <c r="M143" s="4"/>
      <c r="N143" s="4"/>
      <c r="O143" s="5"/>
      <c r="P143" s="70">
        <f t="shared" si="22"/>
        <v>0</v>
      </c>
      <c r="Q143" s="5" t="s">
        <v>323</v>
      </c>
      <c r="R143" s="70">
        <f t="shared" si="23"/>
        <v>3</v>
      </c>
      <c r="S143" s="70">
        <f t="shared" si="24"/>
        <v>0</v>
      </c>
      <c r="T143" s="71">
        <f t="shared" si="25"/>
        <v>0</v>
      </c>
      <c r="U143" s="8"/>
      <c r="V143" s="74"/>
      <c r="W143" s="5"/>
      <c r="X143" s="70">
        <f t="shared" si="26"/>
        <v>0</v>
      </c>
      <c r="Y143" s="5"/>
      <c r="Z143" s="119">
        <f t="shared" si="27"/>
        <v>0</v>
      </c>
      <c r="AA143" s="5"/>
      <c r="AB143" s="70">
        <f t="shared" si="28"/>
        <v>0</v>
      </c>
      <c r="AC143" s="70" t="str">
        <f t="shared" si="29"/>
        <v/>
      </c>
      <c r="AD143" s="70">
        <f t="shared" si="30"/>
        <v>0</v>
      </c>
      <c r="AE143" s="71" t="str">
        <f t="shared" si="31"/>
        <v/>
      </c>
      <c r="AF143" s="72">
        <f t="shared" si="32"/>
        <v>0</v>
      </c>
    </row>
    <row r="144" spans="4:32" x14ac:dyDescent="0.2">
      <c r="D144" s="122"/>
      <c r="E144" s="120"/>
      <c r="F144" s="119" t="s">
        <v>247</v>
      </c>
      <c r="G144" s="118"/>
      <c r="H144" s="4"/>
      <c r="I144" s="4"/>
      <c r="J144" s="4"/>
      <c r="K144" s="4"/>
      <c r="L144" s="4"/>
      <c r="M144" s="4"/>
      <c r="N144" s="4"/>
      <c r="O144" s="5"/>
      <c r="P144" s="70">
        <f t="shared" si="22"/>
        <v>0</v>
      </c>
      <c r="Q144" s="5" t="s">
        <v>323</v>
      </c>
      <c r="R144" s="70">
        <f t="shared" si="23"/>
        <v>3</v>
      </c>
      <c r="S144" s="70">
        <f t="shared" si="24"/>
        <v>0</v>
      </c>
      <c r="T144" s="71">
        <f t="shared" si="25"/>
        <v>0</v>
      </c>
      <c r="U144" s="8"/>
      <c r="V144" s="74"/>
      <c r="W144" s="5"/>
      <c r="X144" s="70">
        <f t="shared" si="26"/>
        <v>0</v>
      </c>
      <c r="Y144" s="5"/>
      <c r="Z144" s="119">
        <f t="shared" si="27"/>
        <v>0</v>
      </c>
      <c r="AA144" s="5"/>
      <c r="AB144" s="70">
        <f t="shared" si="28"/>
        <v>0</v>
      </c>
      <c r="AC144" s="70" t="str">
        <f t="shared" si="29"/>
        <v/>
      </c>
      <c r="AD144" s="70">
        <f t="shared" si="30"/>
        <v>0</v>
      </c>
      <c r="AE144" s="71" t="str">
        <f t="shared" si="31"/>
        <v/>
      </c>
      <c r="AF144" s="72">
        <f t="shared" si="32"/>
        <v>0</v>
      </c>
    </row>
    <row r="145" spans="4:32" x14ac:dyDescent="0.2">
      <c r="D145" s="122"/>
      <c r="E145" s="117"/>
      <c r="F145" s="119" t="s">
        <v>248</v>
      </c>
      <c r="G145" s="118"/>
      <c r="H145" s="4"/>
      <c r="I145" s="4"/>
      <c r="J145" s="4"/>
      <c r="K145" s="4"/>
      <c r="L145" s="4"/>
      <c r="M145" s="4"/>
      <c r="N145" s="4"/>
      <c r="O145" s="5"/>
      <c r="P145" s="70">
        <f t="shared" si="22"/>
        <v>0</v>
      </c>
      <c r="Q145" s="5" t="s">
        <v>323</v>
      </c>
      <c r="R145" s="70">
        <f t="shared" si="23"/>
        <v>3</v>
      </c>
      <c r="S145" s="70">
        <f t="shared" si="24"/>
        <v>0</v>
      </c>
      <c r="T145" s="71">
        <f t="shared" si="25"/>
        <v>0</v>
      </c>
      <c r="U145" s="8"/>
      <c r="V145" s="74"/>
      <c r="W145" s="5"/>
      <c r="X145" s="70">
        <f t="shared" si="26"/>
        <v>0</v>
      </c>
      <c r="Y145" s="5"/>
      <c r="Z145" s="119">
        <f t="shared" si="27"/>
        <v>0</v>
      </c>
      <c r="AA145" s="5"/>
      <c r="AB145" s="70">
        <f t="shared" si="28"/>
        <v>0</v>
      </c>
      <c r="AC145" s="70" t="str">
        <f t="shared" si="29"/>
        <v/>
      </c>
      <c r="AD145" s="70">
        <f t="shared" si="30"/>
        <v>0</v>
      </c>
      <c r="AE145" s="71" t="str">
        <f t="shared" si="31"/>
        <v/>
      </c>
      <c r="AF145" s="72">
        <f t="shared" si="32"/>
        <v>0</v>
      </c>
    </row>
    <row r="146" spans="4:32" x14ac:dyDescent="0.2">
      <c r="D146" s="122"/>
      <c r="E146" s="120"/>
      <c r="F146" s="119" t="s">
        <v>249</v>
      </c>
      <c r="G146" s="118"/>
      <c r="H146" s="139"/>
      <c r="I146" s="139"/>
      <c r="J146" s="139"/>
      <c r="K146" s="139"/>
      <c r="L146" s="139"/>
      <c r="M146" s="139"/>
      <c r="N146" s="139"/>
      <c r="O146" s="5"/>
      <c r="P146" s="70">
        <f t="shared" si="22"/>
        <v>0</v>
      </c>
      <c r="Q146" s="5" t="s">
        <v>323</v>
      </c>
      <c r="R146" s="70">
        <f t="shared" si="23"/>
        <v>3</v>
      </c>
      <c r="S146" s="70">
        <f t="shared" si="24"/>
        <v>0</v>
      </c>
      <c r="T146" s="71">
        <f t="shared" si="25"/>
        <v>0</v>
      </c>
      <c r="U146" s="8"/>
      <c r="V146" s="74"/>
      <c r="W146" s="5"/>
      <c r="X146" s="70">
        <f t="shared" si="26"/>
        <v>0</v>
      </c>
      <c r="Y146" s="5"/>
      <c r="Z146" s="119">
        <f t="shared" si="27"/>
        <v>0</v>
      </c>
      <c r="AA146" s="5"/>
      <c r="AB146" s="70">
        <f t="shared" si="28"/>
        <v>0</v>
      </c>
      <c r="AC146" s="70" t="str">
        <f t="shared" si="29"/>
        <v/>
      </c>
      <c r="AD146" s="70">
        <f t="shared" si="30"/>
        <v>0</v>
      </c>
      <c r="AE146" s="71" t="str">
        <f t="shared" si="31"/>
        <v/>
      </c>
      <c r="AF146" s="72">
        <f t="shared" si="32"/>
        <v>0</v>
      </c>
    </row>
    <row r="147" spans="4:32" x14ac:dyDescent="0.2">
      <c r="D147" s="122"/>
      <c r="E147" s="114"/>
      <c r="F147" s="119" t="s">
        <v>250</v>
      </c>
      <c r="G147" s="118"/>
      <c r="H147" s="139"/>
      <c r="I147" s="139"/>
      <c r="J147" s="139"/>
      <c r="K147" s="139"/>
      <c r="L147" s="139"/>
      <c r="M147" s="139"/>
      <c r="N147" s="139"/>
      <c r="O147" s="5"/>
      <c r="P147" s="70">
        <f t="shared" si="22"/>
        <v>0</v>
      </c>
      <c r="Q147" s="5" t="s">
        <v>323</v>
      </c>
      <c r="R147" s="70">
        <f t="shared" si="23"/>
        <v>3</v>
      </c>
      <c r="S147" s="70">
        <f t="shared" si="24"/>
        <v>0</v>
      </c>
      <c r="T147" s="71">
        <f t="shared" si="25"/>
        <v>0</v>
      </c>
      <c r="U147" s="8"/>
      <c r="V147" s="74"/>
      <c r="W147" s="5"/>
      <c r="X147" s="70">
        <f t="shared" si="26"/>
        <v>0</v>
      </c>
      <c r="Y147" s="5"/>
      <c r="Z147" s="119">
        <f t="shared" si="27"/>
        <v>0</v>
      </c>
      <c r="AA147" s="5"/>
      <c r="AB147" s="70">
        <f t="shared" si="28"/>
        <v>0</v>
      </c>
      <c r="AC147" s="70" t="str">
        <f t="shared" si="29"/>
        <v/>
      </c>
      <c r="AD147" s="70">
        <f t="shared" si="30"/>
        <v>0</v>
      </c>
      <c r="AE147" s="71" t="str">
        <f t="shared" si="31"/>
        <v/>
      </c>
      <c r="AF147" s="72">
        <f t="shared" si="32"/>
        <v>0</v>
      </c>
    </row>
    <row r="148" spans="4:32" x14ac:dyDescent="0.2">
      <c r="D148" s="122"/>
      <c r="E148" s="114"/>
      <c r="F148" s="119" t="s">
        <v>251</v>
      </c>
      <c r="G148" s="118"/>
      <c r="H148" s="139"/>
      <c r="I148" s="139"/>
      <c r="J148" s="139"/>
      <c r="K148" s="139"/>
      <c r="L148" s="139"/>
      <c r="M148" s="139"/>
      <c r="N148" s="139"/>
      <c r="O148" s="5"/>
      <c r="P148" s="70">
        <f t="shared" si="22"/>
        <v>0</v>
      </c>
      <c r="Q148" s="5" t="s">
        <v>323</v>
      </c>
      <c r="R148" s="70">
        <f t="shared" si="23"/>
        <v>3</v>
      </c>
      <c r="S148" s="70">
        <f t="shared" si="24"/>
        <v>0</v>
      </c>
      <c r="T148" s="71">
        <f t="shared" si="25"/>
        <v>0</v>
      </c>
      <c r="U148" s="8"/>
      <c r="V148" s="74"/>
      <c r="W148" s="5"/>
      <c r="X148" s="70">
        <f t="shared" si="26"/>
        <v>0</v>
      </c>
      <c r="Y148" s="5"/>
      <c r="Z148" s="119">
        <f t="shared" si="27"/>
        <v>0</v>
      </c>
      <c r="AA148" s="5"/>
      <c r="AB148" s="70">
        <f t="shared" si="28"/>
        <v>0</v>
      </c>
      <c r="AC148" s="70" t="str">
        <f t="shared" si="29"/>
        <v/>
      </c>
      <c r="AD148" s="70">
        <f t="shared" si="30"/>
        <v>0</v>
      </c>
      <c r="AE148" s="71" t="str">
        <f t="shared" si="31"/>
        <v/>
      </c>
      <c r="AF148" s="72">
        <f t="shared" si="32"/>
        <v>0</v>
      </c>
    </row>
    <row r="149" spans="4:32" x14ac:dyDescent="0.2">
      <c r="D149" s="122"/>
      <c r="E149" s="114"/>
      <c r="F149" s="119" t="s">
        <v>252</v>
      </c>
      <c r="G149" s="118"/>
      <c r="H149" s="139"/>
      <c r="I149" s="139"/>
      <c r="J149" s="139"/>
      <c r="K149" s="139"/>
      <c r="L149" s="139"/>
      <c r="M149" s="139"/>
      <c r="N149" s="139"/>
      <c r="O149" s="5"/>
      <c r="P149" s="70">
        <f t="shared" si="22"/>
        <v>0</v>
      </c>
      <c r="Q149" s="5" t="s">
        <v>323</v>
      </c>
      <c r="R149" s="70">
        <f t="shared" si="23"/>
        <v>3</v>
      </c>
      <c r="S149" s="70">
        <f t="shared" si="24"/>
        <v>0</v>
      </c>
      <c r="T149" s="71">
        <f t="shared" si="25"/>
        <v>0</v>
      </c>
      <c r="U149" s="8"/>
      <c r="V149" s="74"/>
      <c r="W149" s="5"/>
      <c r="X149" s="70">
        <f t="shared" si="26"/>
        <v>0</v>
      </c>
      <c r="Y149" s="5"/>
      <c r="Z149" s="119">
        <f t="shared" si="27"/>
        <v>0</v>
      </c>
      <c r="AA149" s="5"/>
      <c r="AB149" s="70">
        <f t="shared" si="28"/>
        <v>0</v>
      </c>
      <c r="AC149" s="70" t="str">
        <f t="shared" si="29"/>
        <v/>
      </c>
      <c r="AD149" s="70">
        <f t="shared" si="30"/>
        <v>0</v>
      </c>
      <c r="AE149" s="71" t="str">
        <f t="shared" si="31"/>
        <v/>
      </c>
      <c r="AF149" s="72">
        <f t="shared" si="32"/>
        <v>0</v>
      </c>
    </row>
    <row r="150" spans="4:32" x14ac:dyDescent="0.2">
      <c r="D150" s="122"/>
      <c r="E150" s="114"/>
      <c r="F150" s="119" t="s">
        <v>253</v>
      </c>
      <c r="G150" s="118"/>
      <c r="H150" s="139"/>
      <c r="I150" s="139"/>
      <c r="J150" s="139"/>
      <c r="K150" s="139"/>
      <c r="L150" s="139"/>
      <c r="M150" s="139"/>
      <c r="N150" s="139"/>
      <c r="O150" s="5"/>
      <c r="P150" s="70">
        <f t="shared" si="22"/>
        <v>0</v>
      </c>
      <c r="Q150" s="5" t="s">
        <v>323</v>
      </c>
      <c r="R150" s="70">
        <f t="shared" si="23"/>
        <v>3</v>
      </c>
      <c r="S150" s="70">
        <f t="shared" si="24"/>
        <v>0</v>
      </c>
      <c r="T150" s="71">
        <f t="shared" si="25"/>
        <v>0</v>
      </c>
      <c r="U150" s="8"/>
      <c r="V150" s="74"/>
      <c r="W150" s="5"/>
      <c r="X150" s="70">
        <f t="shared" si="26"/>
        <v>0</v>
      </c>
      <c r="Y150" s="5"/>
      <c r="Z150" s="119">
        <f t="shared" si="27"/>
        <v>0</v>
      </c>
      <c r="AA150" s="5"/>
      <c r="AB150" s="70">
        <f t="shared" si="28"/>
        <v>0</v>
      </c>
      <c r="AC150" s="70" t="str">
        <f t="shared" si="29"/>
        <v/>
      </c>
      <c r="AD150" s="70">
        <f t="shared" si="30"/>
        <v>0</v>
      </c>
      <c r="AE150" s="71" t="str">
        <f t="shared" si="31"/>
        <v/>
      </c>
      <c r="AF150" s="72">
        <f t="shared" si="32"/>
        <v>0</v>
      </c>
    </row>
    <row r="151" spans="4:32" x14ac:dyDescent="0.2">
      <c r="D151" s="122"/>
      <c r="E151" s="116"/>
      <c r="F151" s="119" t="s">
        <v>254</v>
      </c>
      <c r="G151" s="116"/>
      <c r="H151" s="139"/>
      <c r="I151" s="139"/>
      <c r="J151" s="139"/>
      <c r="K151" s="139"/>
      <c r="L151" s="139"/>
      <c r="M151" s="139"/>
      <c r="N151" s="139"/>
      <c r="O151" s="5"/>
      <c r="P151" s="70">
        <f t="shared" si="22"/>
        <v>0</v>
      </c>
      <c r="Q151" s="5" t="s">
        <v>323</v>
      </c>
      <c r="R151" s="70">
        <f t="shared" si="23"/>
        <v>3</v>
      </c>
      <c r="S151" s="70">
        <f t="shared" si="24"/>
        <v>0</v>
      </c>
      <c r="T151" s="71">
        <f t="shared" si="25"/>
        <v>0</v>
      </c>
      <c r="U151" s="8"/>
      <c r="V151" s="74"/>
      <c r="W151" s="5"/>
      <c r="X151" s="70">
        <f t="shared" si="26"/>
        <v>0</v>
      </c>
      <c r="Y151" s="5"/>
      <c r="Z151" s="119">
        <f t="shared" si="27"/>
        <v>0</v>
      </c>
      <c r="AA151" s="5"/>
      <c r="AB151" s="70">
        <f t="shared" si="28"/>
        <v>0</v>
      </c>
      <c r="AC151" s="70" t="str">
        <f t="shared" si="29"/>
        <v/>
      </c>
      <c r="AD151" s="70">
        <f t="shared" si="30"/>
        <v>0</v>
      </c>
      <c r="AE151" s="71" t="str">
        <f t="shared" si="31"/>
        <v/>
      </c>
      <c r="AF151" s="72">
        <f t="shared" si="32"/>
        <v>0</v>
      </c>
    </row>
    <row r="152" spans="4:32" x14ac:dyDescent="0.2">
      <c r="D152" s="122"/>
      <c r="E152" s="114"/>
      <c r="F152" s="119" t="s">
        <v>255</v>
      </c>
      <c r="G152" s="129"/>
      <c r="H152" s="139"/>
      <c r="I152" s="139"/>
      <c r="J152" s="139"/>
      <c r="K152" s="139"/>
      <c r="L152" s="139"/>
      <c r="M152" s="139"/>
      <c r="N152" s="139"/>
      <c r="O152" s="5"/>
      <c r="P152" s="70">
        <f t="shared" si="22"/>
        <v>0</v>
      </c>
      <c r="Q152" s="5" t="s">
        <v>186</v>
      </c>
      <c r="R152" s="70">
        <f t="shared" si="23"/>
        <v>4</v>
      </c>
      <c r="S152" s="70">
        <f t="shared" si="24"/>
        <v>0</v>
      </c>
      <c r="T152" s="71">
        <f t="shared" si="25"/>
        <v>0</v>
      </c>
      <c r="U152" s="8"/>
      <c r="V152" s="74"/>
      <c r="W152" s="5"/>
      <c r="X152" s="70">
        <f t="shared" si="26"/>
        <v>0</v>
      </c>
      <c r="Y152" s="5"/>
      <c r="Z152" s="119">
        <f t="shared" si="27"/>
        <v>0</v>
      </c>
      <c r="AA152" s="5"/>
      <c r="AB152" s="70">
        <f t="shared" si="28"/>
        <v>0</v>
      </c>
      <c r="AC152" s="70" t="str">
        <f t="shared" si="29"/>
        <v/>
      </c>
      <c r="AD152" s="70">
        <f t="shared" si="30"/>
        <v>0</v>
      </c>
      <c r="AE152" s="71" t="str">
        <f t="shared" si="31"/>
        <v/>
      </c>
      <c r="AF152" s="72">
        <f t="shared" si="32"/>
        <v>0</v>
      </c>
    </row>
    <row r="153" spans="4:32" x14ac:dyDescent="0.2">
      <c r="D153" s="122"/>
      <c r="E153" s="128"/>
      <c r="F153" s="119" t="s">
        <v>256</v>
      </c>
      <c r="G153" s="130"/>
      <c r="H153" s="139"/>
      <c r="I153" s="139"/>
      <c r="J153" s="139"/>
      <c r="K153" s="139"/>
      <c r="L153" s="139"/>
      <c r="M153" s="139"/>
      <c r="N153" s="139"/>
      <c r="O153" s="5"/>
      <c r="P153" s="70">
        <f t="shared" si="22"/>
        <v>0</v>
      </c>
      <c r="Q153" s="5" t="s">
        <v>323</v>
      </c>
      <c r="R153" s="70">
        <f t="shared" si="23"/>
        <v>3</v>
      </c>
      <c r="S153" s="70">
        <f t="shared" si="24"/>
        <v>0</v>
      </c>
      <c r="T153" s="71">
        <f t="shared" si="25"/>
        <v>0</v>
      </c>
      <c r="U153" s="8"/>
      <c r="V153" s="74"/>
      <c r="W153" s="5"/>
      <c r="X153" s="70">
        <f t="shared" si="26"/>
        <v>0</v>
      </c>
      <c r="Y153" s="5"/>
      <c r="Z153" s="119">
        <f t="shared" si="27"/>
        <v>0</v>
      </c>
      <c r="AA153" s="5"/>
      <c r="AB153" s="70">
        <f t="shared" si="28"/>
        <v>0</v>
      </c>
      <c r="AC153" s="70" t="str">
        <f t="shared" si="29"/>
        <v/>
      </c>
      <c r="AD153" s="70">
        <f t="shared" si="30"/>
        <v>0</v>
      </c>
      <c r="AE153" s="71" t="str">
        <f t="shared" si="31"/>
        <v/>
      </c>
      <c r="AF153" s="72">
        <f t="shared" si="32"/>
        <v>0</v>
      </c>
    </row>
    <row r="154" spans="4:32" x14ac:dyDescent="0.2">
      <c r="D154" s="122"/>
      <c r="E154" s="114"/>
      <c r="F154" s="119" t="s">
        <v>257</v>
      </c>
      <c r="G154" s="130"/>
      <c r="H154" s="139"/>
      <c r="I154" s="139"/>
      <c r="J154" s="139"/>
      <c r="K154" s="139"/>
      <c r="L154" s="139"/>
      <c r="M154" s="139"/>
      <c r="N154" s="139"/>
      <c r="O154" s="5"/>
      <c r="P154" s="70">
        <f t="shared" si="22"/>
        <v>0</v>
      </c>
      <c r="Q154" s="5" t="s">
        <v>323</v>
      </c>
      <c r="R154" s="70">
        <f t="shared" si="23"/>
        <v>3</v>
      </c>
      <c r="S154" s="70">
        <f t="shared" si="24"/>
        <v>0</v>
      </c>
      <c r="T154" s="71">
        <f t="shared" si="25"/>
        <v>0</v>
      </c>
      <c r="U154" s="8"/>
      <c r="V154" s="74"/>
      <c r="W154" s="5"/>
      <c r="X154" s="70">
        <f t="shared" si="26"/>
        <v>0</v>
      </c>
      <c r="Y154" s="5"/>
      <c r="Z154" s="119">
        <f t="shared" si="27"/>
        <v>0</v>
      </c>
      <c r="AA154" s="5"/>
      <c r="AB154" s="70">
        <f t="shared" si="28"/>
        <v>0</v>
      </c>
      <c r="AC154" s="70" t="str">
        <f t="shared" si="29"/>
        <v/>
      </c>
      <c r="AD154" s="70">
        <f t="shared" si="30"/>
        <v>0</v>
      </c>
      <c r="AE154" s="71" t="str">
        <f t="shared" si="31"/>
        <v/>
      </c>
      <c r="AF154" s="72">
        <f t="shared" si="32"/>
        <v>0</v>
      </c>
    </row>
    <row r="155" spans="4:32" x14ac:dyDescent="0.2">
      <c r="D155" s="122"/>
      <c r="E155" s="114"/>
      <c r="F155" s="119" t="s">
        <v>258</v>
      </c>
      <c r="G155" s="120"/>
      <c r="H155" s="139"/>
      <c r="I155" s="139"/>
      <c r="J155" s="139"/>
      <c r="K155" s="139"/>
      <c r="L155" s="139"/>
      <c r="M155" s="139"/>
      <c r="N155" s="139"/>
      <c r="O155" s="5"/>
      <c r="P155" s="70">
        <f t="shared" si="22"/>
        <v>0</v>
      </c>
      <c r="Q155" s="5" t="s">
        <v>323</v>
      </c>
      <c r="R155" s="70">
        <f t="shared" si="23"/>
        <v>3</v>
      </c>
      <c r="S155" s="70">
        <f t="shared" si="24"/>
        <v>0</v>
      </c>
      <c r="T155" s="71">
        <f t="shared" si="25"/>
        <v>0</v>
      </c>
      <c r="U155" s="8"/>
      <c r="V155" s="74"/>
      <c r="W155" s="5"/>
      <c r="X155" s="70">
        <f t="shared" si="26"/>
        <v>0</v>
      </c>
      <c r="Y155" s="5"/>
      <c r="Z155" s="119">
        <f t="shared" si="27"/>
        <v>0</v>
      </c>
      <c r="AA155" s="5"/>
      <c r="AB155" s="70">
        <f t="shared" si="28"/>
        <v>0</v>
      </c>
      <c r="AC155" s="70" t="str">
        <f t="shared" si="29"/>
        <v/>
      </c>
      <c r="AD155" s="70">
        <f t="shared" si="30"/>
        <v>0</v>
      </c>
      <c r="AE155" s="71" t="str">
        <f t="shared" si="31"/>
        <v/>
      </c>
      <c r="AF155" s="72">
        <f t="shared" si="32"/>
        <v>0</v>
      </c>
    </row>
    <row r="156" spans="4:32" x14ac:dyDescent="0.2">
      <c r="D156" s="122"/>
      <c r="E156" s="116"/>
      <c r="F156" s="119" t="s">
        <v>259</v>
      </c>
      <c r="G156" s="116"/>
      <c r="H156" s="139"/>
      <c r="I156" s="139"/>
      <c r="J156" s="139"/>
      <c r="K156" s="139"/>
      <c r="L156" s="139"/>
      <c r="M156" s="139"/>
      <c r="N156" s="139"/>
      <c r="O156" s="5"/>
      <c r="P156" s="70">
        <f t="shared" si="22"/>
        <v>0</v>
      </c>
      <c r="Q156" s="5" t="s">
        <v>323</v>
      </c>
      <c r="R156" s="70">
        <f t="shared" si="23"/>
        <v>3</v>
      </c>
      <c r="S156" s="70">
        <f t="shared" si="24"/>
        <v>0</v>
      </c>
      <c r="T156" s="71">
        <f t="shared" si="25"/>
        <v>0</v>
      </c>
      <c r="U156" s="8"/>
      <c r="V156" s="74"/>
      <c r="W156" s="5"/>
      <c r="X156" s="70">
        <f t="shared" si="26"/>
        <v>0</v>
      </c>
      <c r="Y156" s="5"/>
      <c r="Z156" s="119">
        <f t="shared" si="27"/>
        <v>0</v>
      </c>
      <c r="AA156" s="5"/>
      <c r="AB156" s="70">
        <f t="shared" si="28"/>
        <v>0</v>
      </c>
      <c r="AC156" s="70" t="str">
        <f t="shared" si="29"/>
        <v/>
      </c>
      <c r="AD156" s="70">
        <f t="shared" si="30"/>
        <v>0</v>
      </c>
      <c r="AE156" s="71" t="str">
        <f t="shared" si="31"/>
        <v/>
      </c>
      <c r="AF156" s="72">
        <f t="shared" si="32"/>
        <v>0</v>
      </c>
    </row>
    <row r="157" spans="4:32" x14ac:dyDescent="0.2">
      <c r="D157" s="122"/>
      <c r="E157" s="116"/>
      <c r="F157" s="119" t="s">
        <v>260</v>
      </c>
      <c r="G157" s="116"/>
      <c r="H157" s="139"/>
      <c r="I157" s="139"/>
      <c r="J157" s="139"/>
      <c r="K157" s="139"/>
      <c r="L157" s="139"/>
      <c r="M157" s="139"/>
      <c r="N157" s="139"/>
      <c r="O157" s="5"/>
      <c r="P157" s="70">
        <f t="shared" si="22"/>
        <v>0</v>
      </c>
      <c r="Q157" s="5" t="s">
        <v>186</v>
      </c>
      <c r="R157" s="70">
        <f t="shared" si="23"/>
        <v>4</v>
      </c>
      <c r="S157" s="70">
        <f t="shared" si="24"/>
        <v>0</v>
      </c>
      <c r="T157" s="71">
        <f t="shared" si="25"/>
        <v>0</v>
      </c>
      <c r="U157" s="8"/>
      <c r="V157" s="74"/>
      <c r="W157" s="5"/>
      <c r="X157" s="70">
        <f t="shared" si="26"/>
        <v>0</v>
      </c>
      <c r="Y157" s="5"/>
      <c r="Z157" s="119">
        <f t="shared" si="27"/>
        <v>0</v>
      </c>
      <c r="AA157" s="5"/>
      <c r="AB157" s="70">
        <f t="shared" si="28"/>
        <v>0</v>
      </c>
      <c r="AC157" s="70" t="str">
        <f t="shared" si="29"/>
        <v/>
      </c>
      <c r="AD157" s="70">
        <f t="shared" si="30"/>
        <v>0</v>
      </c>
      <c r="AE157" s="71" t="str">
        <f t="shared" si="31"/>
        <v/>
      </c>
      <c r="AF157" s="72">
        <f t="shared" si="32"/>
        <v>0</v>
      </c>
    </row>
    <row r="158" spans="4:32" x14ac:dyDescent="0.2">
      <c r="D158" s="122"/>
      <c r="E158" s="116"/>
      <c r="F158" s="119" t="s">
        <v>261</v>
      </c>
      <c r="G158" s="116"/>
      <c r="H158" s="139"/>
      <c r="I158" s="139"/>
      <c r="J158" s="139"/>
      <c r="K158" s="139"/>
      <c r="L158" s="139"/>
      <c r="M158" s="139"/>
      <c r="N158" s="139"/>
      <c r="O158" s="5"/>
      <c r="P158" s="70">
        <f t="shared" si="22"/>
        <v>0</v>
      </c>
      <c r="Q158" s="5" t="s">
        <v>343</v>
      </c>
      <c r="R158" s="70">
        <f t="shared" si="23"/>
        <v>2</v>
      </c>
      <c r="S158" s="70">
        <f t="shared" si="24"/>
        <v>0</v>
      </c>
      <c r="T158" s="71">
        <f t="shared" si="25"/>
        <v>0</v>
      </c>
      <c r="U158" s="8"/>
      <c r="V158" s="74"/>
      <c r="W158" s="5"/>
      <c r="X158" s="70">
        <f t="shared" si="26"/>
        <v>0</v>
      </c>
      <c r="Y158" s="5"/>
      <c r="Z158" s="119">
        <f t="shared" si="27"/>
        <v>0</v>
      </c>
      <c r="AA158" s="5"/>
      <c r="AB158" s="70">
        <f t="shared" si="28"/>
        <v>0</v>
      </c>
      <c r="AC158" s="70" t="str">
        <f t="shared" si="29"/>
        <v/>
      </c>
      <c r="AD158" s="70">
        <f t="shared" si="30"/>
        <v>0</v>
      </c>
      <c r="AE158" s="71" t="str">
        <f t="shared" si="31"/>
        <v/>
      </c>
      <c r="AF158" s="72">
        <f t="shared" si="32"/>
        <v>0</v>
      </c>
    </row>
    <row r="159" spans="4:32" x14ac:dyDescent="0.2">
      <c r="D159" s="122"/>
      <c r="E159" s="116"/>
      <c r="F159" s="119" t="s">
        <v>262</v>
      </c>
      <c r="G159" s="116"/>
      <c r="H159" s="139"/>
      <c r="I159" s="139"/>
      <c r="J159" s="139"/>
      <c r="K159" s="139"/>
      <c r="L159" s="139"/>
      <c r="M159" s="139"/>
      <c r="N159" s="139"/>
      <c r="O159" s="5"/>
      <c r="P159" s="70">
        <f t="shared" si="22"/>
        <v>0</v>
      </c>
      <c r="Q159" s="5" t="s">
        <v>323</v>
      </c>
      <c r="R159" s="70">
        <f t="shared" si="23"/>
        <v>3</v>
      </c>
      <c r="S159" s="70">
        <f t="shared" si="24"/>
        <v>0</v>
      </c>
      <c r="T159" s="71">
        <f t="shared" si="25"/>
        <v>0</v>
      </c>
      <c r="U159" s="8"/>
      <c r="V159" s="74"/>
      <c r="W159" s="5"/>
      <c r="X159" s="70">
        <f t="shared" si="26"/>
        <v>0</v>
      </c>
      <c r="Y159" s="5"/>
      <c r="Z159" s="119">
        <f t="shared" si="27"/>
        <v>0</v>
      </c>
      <c r="AA159" s="5"/>
      <c r="AB159" s="70">
        <f t="shared" si="28"/>
        <v>0</v>
      </c>
      <c r="AC159" s="70" t="str">
        <f t="shared" si="29"/>
        <v/>
      </c>
      <c r="AD159" s="70">
        <f t="shared" si="30"/>
        <v>0</v>
      </c>
      <c r="AE159" s="71" t="str">
        <f t="shared" si="31"/>
        <v/>
      </c>
      <c r="AF159" s="72">
        <f t="shared" si="32"/>
        <v>0</v>
      </c>
    </row>
    <row r="160" spans="4:32" x14ac:dyDescent="0.2">
      <c r="D160" s="122"/>
      <c r="E160" s="116"/>
      <c r="F160" s="119" t="s">
        <v>263</v>
      </c>
      <c r="G160" s="116"/>
      <c r="H160" s="139"/>
      <c r="I160" s="139"/>
      <c r="J160" s="139"/>
      <c r="K160" s="139"/>
      <c r="L160" s="139"/>
      <c r="M160" s="139"/>
      <c r="N160" s="139"/>
      <c r="O160" s="5"/>
      <c r="P160" s="70">
        <f t="shared" si="22"/>
        <v>0</v>
      </c>
      <c r="Q160" s="5" t="s">
        <v>186</v>
      </c>
      <c r="R160" s="70">
        <f t="shared" si="23"/>
        <v>4</v>
      </c>
      <c r="S160" s="70">
        <f t="shared" si="24"/>
        <v>0</v>
      </c>
      <c r="T160" s="71">
        <f t="shared" si="25"/>
        <v>0</v>
      </c>
      <c r="U160" s="8"/>
      <c r="V160" s="74"/>
      <c r="W160" s="5"/>
      <c r="X160" s="70">
        <f t="shared" si="26"/>
        <v>0</v>
      </c>
      <c r="Y160" s="5"/>
      <c r="Z160" s="119">
        <f t="shared" si="27"/>
        <v>0</v>
      </c>
      <c r="AA160" s="5"/>
      <c r="AB160" s="70">
        <f t="shared" si="28"/>
        <v>0</v>
      </c>
      <c r="AC160" s="70" t="str">
        <f t="shared" si="29"/>
        <v/>
      </c>
      <c r="AD160" s="70">
        <f t="shared" si="30"/>
        <v>0</v>
      </c>
      <c r="AE160" s="71" t="str">
        <f t="shared" si="31"/>
        <v/>
      </c>
      <c r="AF160" s="72">
        <f t="shared" si="32"/>
        <v>0</v>
      </c>
    </row>
    <row r="161" spans="4:32" x14ac:dyDescent="0.2">
      <c r="D161" s="122"/>
      <c r="E161" s="117"/>
      <c r="F161" s="119" t="s">
        <v>264</v>
      </c>
      <c r="G161" s="120"/>
      <c r="H161" s="4"/>
      <c r="I161" s="4"/>
      <c r="J161" s="4"/>
      <c r="K161" s="4"/>
      <c r="L161" s="4"/>
      <c r="M161" s="4"/>
      <c r="N161" s="4"/>
      <c r="O161" s="5"/>
      <c r="P161" s="70">
        <f t="shared" si="22"/>
        <v>0</v>
      </c>
      <c r="Q161" s="5" t="s">
        <v>323</v>
      </c>
      <c r="R161" s="70">
        <f t="shared" si="23"/>
        <v>3</v>
      </c>
      <c r="S161" s="70">
        <f t="shared" si="24"/>
        <v>0</v>
      </c>
      <c r="T161" s="71">
        <f t="shared" si="25"/>
        <v>0</v>
      </c>
      <c r="U161" s="8"/>
      <c r="V161" s="74"/>
      <c r="W161" s="5"/>
      <c r="X161" s="70">
        <f t="shared" si="26"/>
        <v>0</v>
      </c>
      <c r="Y161" s="5"/>
      <c r="Z161" s="119">
        <f t="shared" si="27"/>
        <v>0</v>
      </c>
      <c r="AA161" s="5"/>
      <c r="AB161" s="70">
        <f t="shared" si="28"/>
        <v>0</v>
      </c>
      <c r="AC161" s="70" t="str">
        <f t="shared" si="29"/>
        <v/>
      </c>
      <c r="AD161" s="70">
        <f t="shared" si="30"/>
        <v>0</v>
      </c>
      <c r="AE161" s="71" t="str">
        <f t="shared" si="31"/>
        <v/>
      </c>
      <c r="AF161" s="72">
        <f t="shared" si="32"/>
        <v>0</v>
      </c>
    </row>
    <row r="162" spans="4:32" x14ac:dyDescent="0.2">
      <c r="D162" s="122"/>
      <c r="E162" s="117"/>
      <c r="F162" s="119" t="s">
        <v>265</v>
      </c>
      <c r="G162" s="120"/>
      <c r="H162" s="4"/>
      <c r="I162" s="4"/>
      <c r="J162" s="4"/>
      <c r="K162" s="4"/>
      <c r="L162" s="4"/>
      <c r="M162" s="4"/>
      <c r="N162" s="4"/>
      <c r="O162" s="5"/>
      <c r="P162" s="70">
        <f t="shared" si="22"/>
        <v>0</v>
      </c>
      <c r="Q162" s="5" t="s">
        <v>323</v>
      </c>
      <c r="R162" s="70">
        <f t="shared" si="23"/>
        <v>3</v>
      </c>
      <c r="S162" s="70">
        <f t="shared" si="24"/>
        <v>0</v>
      </c>
      <c r="T162" s="71">
        <f t="shared" si="25"/>
        <v>0</v>
      </c>
      <c r="U162" s="8"/>
      <c r="V162" s="74"/>
      <c r="W162" s="5"/>
      <c r="X162" s="70">
        <f t="shared" si="26"/>
        <v>0</v>
      </c>
      <c r="Y162" s="5"/>
      <c r="Z162" s="119">
        <f t="shared" si="27"/>
        <v>0</v>
      </c>
      <c r="AA162" s="5"/>
      <c r="AB162" s="70">
        <f t="shared" si="28"/>
        <v>0</v>
      </c>
      <c r="AC162" s="70" t="str">
        <f t="shared" si="29"/>
        <v/>
      </c>
      <c r="AD162" s="70">
        <f t="shared" si="30"/>
        <v>0</v>
      </c>
      <c r="AE162" s="71" t="str">
        <f t="shared" si="31"/>
        <v/>
      </c>
      <c r="AF162" s="72">
        <f t="shared" si="32"/>
        <v>0</v>
      </c>
    </row>
    <row r="163" spans="4:32" x14ac:dyDescent="0.2">
      <c r="D163" s="122"/>
      <c r="E163" s="117"/>
      <c r="F163" s="119" t="s">
        <v>266</v>
      </c>
      <c r="G163" s="120"/>
      <c r="H163" s="4"/>
      <c r="I163" s="4"/>
      <c r="J163" s="4"/>
      <c r="K163" s="4"/>
      <c r="L163" s="4"/>
      <c r="M163" s="4"/>
      <c r="N163" s="4"/>
      <c r="O163" s="5"/>
      <c r="P163" s="70">
        <f t="shared" si="22"/>
        <v>0</v>
      </c>
      <c r="Q163" s="5" t="s">
        <v>343</v>
      </c>
      <c r="R163" s="70">
        <f t="shared" si="23"/>
        <v>2</v>
      </c>
      <c r="S163" s="70">
        <f t="shared" si="24"/>
        <v>0</v>
      </c>
      <c r="T163" s="71">
        <f t="shared" si="25"/>
        <v>0</v>
      </c>
      <c r="U163" s="8"/>
      <c r="V163" s="74"/>
      <c r="W163" s="5"/>
      <c r="X163" s="70">
        <f t="shared" si="26"/>
        <v>0</v>
      </c>
      <c r="Y163" s="5"/>
      <c r="Z163" s="119">
        <f t="shared" si="27"/>
        <v>0</v>
      </c>
      <c r="AA163" s="5"/>
      <c r="AB163" s="70">
        <f t="shared" si="28"/>
        <v>0</v>
      </c>
      <c r="AC163" s="70" t="str">
        <f t="shared" si="29"/>
        <v/>
      </c>
      <c r="AD163" s="70">
        <f t="shared" si="30"/>
        <v>0</v>
      </c>
      <c r="AE163" s="71" t="str">
        <f t="shared" si="31"/>
        <v/>
      </c>
      <c r="AF163" s="72">
        <f t="shared" si="32"/>
        <v>0</v>
      </c>
    </row>
    <row r="164" spans="4:32" x14ac:dyDescent="0.2">
      <c r="D164" s="122"/>
      <c r="E164" s="117"/>
      <c r="F164" s="119" t="s">
        <v>267</v>
      </c>
      <c r="G164" s="133"/>
      <c r="H164" s="4"/>
      <c r="I164" s="4"/>
      <c r="J164" s="4"/>
      <c r="K164" s="4"/>
      <c r="L164" s="4"/>
      <c r="M164" s="4"/>
      <c r="N164" s="4"/>
      <c r="O164" s="5"/>
      <c r="P164" s="70">
        <f t="shared" si="22"/>
        <v>0</v>
      </c>
      <c r="Q164" s="5" t="s">
        <v>343</v>
      </c>
      <c r="R164" s="70">
        <f t="shared" si="23"/>
        <v>2</v>
      </c>
      <c r="S164" s="70">
        <f t="shared" si="24"/>
        <v>0</v>
      </c>
      <c r="T164" s="71">
        <f t="shared" si="25"/>
        <v>0</v>
      </c>
      <c r="U164" s="8"/>
      <c r="V164" s="74"/>
      <c r="W164" s="5"/>
      <c r="X164" s="70">
        <f t="shared" si="26"/>
        <v>0</v>
      </c>
      <c r="Y164" s="5"/>
      <c r="Z164" s="119">
        <f t="shared" si="27"/>
        <v>0</v>
      </c>
      <c r="AA164" s="5"/>
      <c r="AB164" s="70">
        <f t="shared" si="28"/>
        <v>0</v>
      </c>
      <c r="AC164" s="70" t="str">
        <f t="shared" si="29"/>
        <v/>
      </c>
      <c r="AD164" s="70">
        <f t="shared" si="30"/>
        <v>0</v>
      </c>
      <c r="AE164" s="71" t="str">
        <f t="shared" si="31"/>
        <v/>
      </c>
      <c r="AF164" s="72">
        <f t="shared" si="32"/>
        <v>0</v>
      </c>
    </row>
    <row r="165" spans="4:32" x14ac:dyDescent="0.2">
      <c r="D165" s="122"/>
      <c r="E165" s="116"/>
      <c r="F165" s="119" t="s">
        <v>268</v>
      </c>
      <c r="G165" s="116"/>
      <c r="H165" s="139"/>
      <c r="I165" s="139"/>
      <c r="J165" s="139"/>
      <c r="K165" s="139"/>
      <c r="L165" s="139"/>
      <c r="M165" s="139"/>
      <c r="N165" s="139"/>
      <c r="O165" s="5"/>
      <c r="P165" s="70">
        <f t="shared" si="22"/>
        <v>0</v>
      </c>
      <c r="Q165" s="5" t="s">
        <v>323</v>
      </c>
      <c r="R165" s="70">
        <f t="shared" si="23"/>
        <v>3</v>
      </c>
      <c r="S165" s="70">
        <f t="shared" si="24"/>
        <v>0</v>
      </c>
      <c r="T165" s="71">
        <f t="shared" si="25"/>
        <v>0</v>
      </c>
      <c r="U165" s="8"/>
      <c r="V165" s="74"/>
      <c r="W165" s="5"/>
      <c r="X165" s="70">
        <f t="shared" si="26"/>
        <v>0</v>
      </c>
      <c r="Y165" s="5"/>
      <c r="Z165" s="119">
        <f t="shared" si="27"/>
        <v>0</v>
      </c>
      <c r="AA165" s="5"/>
      <c r="AB165" s="70">
        <f t="shared" si="28"/>
        <v>0</v>
      </c>
      <c r="AC165" s="70" t="str">
        <f t="shared" si="29"/>
        <v/>
      </c>
      <c r="AD165" s="70">
        <f t="shared" si="30"/>
        <v>0</v>
      </c>
      <c r="AE165" s="71" t="str">
        <f t="shared" si="31"/>
        <v/>
      </c>
      <c r="AF165" s="72">
        <f t="shared" si="32"/>
        <v>0</v>
      </c>
    </row>
    <row r="166" spans="4:32" x14ac:dyDescent="0.2">
      <c r="D166" s="122"/>
      <c r="E166" s="116"/>
      <c r="F166" s="119" t="s">
        <v>269</v>
      </c>
      <c r="G166" s="116"/>
      <c r="H166" s="139"/>
      <c r="I166" s="139"/>
      <c r="J166" s="139"/>
      <c r="K166" s="139"/>
      <c r="L166" s="139"/>
      <c r="M166" s="139"/>
      <c r="N166" s="139"/>
      <c r="O166" s="5"/>
      <c r="P166" s="70">
        <f t="shared" si="22"/>
        <v>0</v>
      </c>
      <c r="Q166" s="5" t="s">
        <v>323</v>
      </c>
      <c r="R166" s="70">
        <f t="shared" si="23"/>
        <v>3</v>
      </c>
      <c r="S166" s="70">
        <f t="shared" si="24"/>
        <v>0</v>
      </c>
      <c r="T166" s="71">
        <f t="shared" si="25"/>
        <v>0</v>
      </c>
      <c r="U166" s="8"/>
      <c r="V166" s="74"/>
      <c r="W166" s="5"/>
      <c r="X166" s="70">
        <f t="shared" si="26"/>
        <v>0</v>
      </c>
      <c r="Y166" s="5"/>
      <c r="Z166" s="119">
        <f t="shared" si="27"/>
        <v>0</v>
      </c>
      <c r="AA166" s="5"/>
      <c r="AB166" s="70">
        <f t="shared" si="28"/>
        <v>0</v>
      </c>
      <c r="AC166" s="70" t="str">
        <f t="shared" si="29"/>
        <v/>
      </c>
      <c r="AD166" s="70">
        <f t="shared" si="30"/>
        <v>0</v>
      </c>
      <c r="AE166" s="71" t="str">
        <f t="shared" si="31"/>
        <v/>
      </c>
      <c r="AF166" s="72">
        <f t="shared" si="32"/>
        <v>0</v>
      </c>
    </row>
    <row r="167" spans="4:32" x14ac:dyDescent="0.2">
      <c r="D167" s="122"/>
      <c r="E167" s="116"/>
      <c r="F167" s="119" t="s">
        <v>270</v>
      </c>
      <c r="G167" s="116"/>
      <c r="H167" s="139"/>
      <c r="I167" s="139"/>
      <c r="J167" s="139"/>
      <c r="K167" s="139"/>
      <c r="L167" s="139"/>
      <c r="M167" s="139"/>
      <c r="N167" s="139"/>
      <c r="O167" s="5"/>
      <c r="P167" s="70">
        <f t="shared" si="22"/>
        <v>0</v>
      </c>
      <c r="Q167" s="5" t="s">
        <v>323</v>
      </c>
      <c r="R167" s="70">
        <f t="shared" si="23"/>
        <v>3</v>
      </c>
      <c r="S167" s="70">
        <f t="shared" si="24"/>
        <v>0</v>
      </c>
      <c r="T167" s="71">
        <f t="shared" si="25"/>
        <v>0</v>
      </c>
      <c r="U167" s="8"/>
      <c r="V167" s="74"/>
      <c r="W167" s="5"/>
      <c r="X167" s="70">
        <f t="shared" si="26"/>
        <v>0</v>
      </c>
      <c r="Y167" s="5"/>
      <c r="Z167" s="119">
        <f t="shared" si="27"/>
        <v>0</v>
      </c>
      <c r="AA167" s="5"/>
      <c r="AB167" s="70">
        <f t="shared" si="28"/>
        <v>0</v>
      </c>
      <c r="AC167" s="70" t="str">
        <f t="shared" si="29"/>
        <v/>
      </c>
      <c r="AD167" s="70">
        <f t="shared" si="30"/>
        <v>0</v>
      </c>
      <c r="AE167" s="71" t="str">
        <f t="shared" si="31"/>
        <v/>
      </c>
      <c r="AF167" s="72">
        <f t="shared" si="32"/>
        <v>0</v>
      </c>
    </row>
    <row r="168" spans="4:32" x14ac:dyDescent="0.2">
      <c r="D168" s="122"/>
      <c r="E168" s="116"/>
      <c r="F168" s="119" t="s">
        <v>271</v>
      </c>
      <c r="G168" s="116"/>
      <c r="H168" s="139"/>
      <c r="I168" s="139"/>
      <c r="J168" s="139"/>
      <c r="K168" s="139"/>
      <c r="L168" s="139"/>
      <c r="M168" s="139"/>
      <c r="N168" s="139"/>
      <c r="O168" s="5"/>
      <c r="P168" s="70">
        <f t="shared" si="22"/>
        <v>0</v>
      </c>
      <c r="Q168" s="5" t="s">
        <v>323</v>
      </c>
      <c r="R168" s="70">
        <f t="shared" si="23"/>
        <v>3</v>
      </c>
      <c r="S168" s="70">
        <f t="shared" si="24"/>
        <v>0</v>
      </c>
      <c r="T168" s="71">
        <f t="shared" si="25"/>
        <v>0</v>
      </c>
      <c r="U168" s="8"/>
      <c r="V168" s="74"/>
      <c r="W168" s="5"/>
      <c r="X168" s="70">
        <f t="shared" si="26"/>
        <v>0</v>
      </c>
      <c r="Y168" s="5"/>
      <c r="Z168" s="119">
        <f t="shared" si="27"/>
        <v>0</v>
      </c>
      <c r="AA168" s="5"/>
      <c r="AB168" s="70">
        <f t="shared" si="28"/>
        <v>0</v>
      </c>
      <c r="AC168" s="70" t="str">
        <f t="shared" si="29"/>
        <v/>
      </c>
      <c r="AD168" s="70">
        <f t="shared" si="30"/>
        <v>0</v>
      </c>
      <c r="AE168" s="71" t="str">
        <f t="shared" si="31"/>
        <v/>
      </c>
      <c r="AF168" s="72">
        <f t="shared" si="32"/>
        <v>0</v>
      </c>
    </row>
    <row r="169" spans="4:32" x14ac:dyDescent="0.2">
      <c r="D169" s="122"/>
      <c r="E169" s="116"/>
      <c r="F169" s="119" t="s">
        <v>272</v>
      </c>
      <c r="G169" s="116"/>
      <c r="H169" s="139"/>
      <c r="I169" s="139"/>
      <c r="J169" s="139"/>
      <c r="K169" s="139"/>
      <c r="L169" s="139"/>
      <c r="M169" s="139"/>
      <c r="N169" s="139"/>
      <c r="O169" s="5"/>
      <c r="P169" s="70">
        <f t="shared" si="22"/>
        <v>0</v>
      </c>
      <c r="Q169" s="5" t="s">
        <v>323</v>
      </c>
      <c r="R169" s="70">
        <f t="shared" si="23"/>
        <v>3</v>
      </c>
      <c r="S169" s="70">
        <f t="shared" si="24"/>
        <v>0</v>
      </c>
      <c r="T169" s="71">
        <f t="shared" si="25"/>
        <v>0</v>
      </c>
      <c r="U169" s="8"/>
      <c r="V169" s="74"/>
      <c r="W169" s="5"/>
      <c r="X169" s="70">
        <f t="shared" si="26"/>
        <v>0</v>
      </c>
      <c r="Y169" s="5"/>
      <c r="Z169" s="119">
        <f t="shared" si="27"/>
        <v>0</v>
      </c>
      <c r="AA169" s="5"/>
      <c r="AB169" s="70">
        <f t="shared" si="28"/>
        <v>0</v>
      </c>
      <c r="AC169" s="70" t="str">
        <f t="shared" si="29"/>
        <v/>
      </c>
      <c r="AD169" s="70">
        <f t="shared" si="30"/>
        <v>0</v>
      </c>
      <c r="AE169" s="71" t="str">
        <f t="shared" si="31"/>
        <v/>
      </c>
      <c r="AF169" s="72">
        <f t="shared" si="32"/>
        <v>0</v>
      </c>
    </row>
    <row r="170" spans="4:32" x14ac:dyDescent="0.2">
      <c r="D170" s="116"/>
      <c r="E170" s="117"/>
      <c r="F170" s="119" t="s">
        <v>273</v>
      </c>
      <c r="G170" s="118"/>
      <c r="H170" s="139"/>
      <c r="I170" s="139"/>
      <c r="J170" s="139"/>
      <c r="K170" s="139"/>
      <c r="L170" s="139"/>
      <c r="M170" s="139"/>
      <c r="N170" s="139"/>
      <c r="O170" s="5"/>
      <c r="P170" s="70">
        <f t="shared" si="22"/>
        <v>0</v>
      </c>
      <c r="Q170" s="5" t="s">
        <v>323</v>
      </c>
      <c r="R170" s="70">
        <f t="shared" si="23"/>
        <v>3</v>
      </c>
      <c r="S170" s="70">
        <f t="shared" si="24"/>
        <v>0</v>
      </c>
      <c r="T170" s="71">
        <f t="shared" si="25"/>
        <v>0</v>
      </c>
      <c r="U170" s="8"/>
      <c r="V170" s="74"/>
      <c r="W170" s="5"/>
      <c r="X170" s="70">
        <f t="shared" si="26"/>
        <v>0</v>
      </c>
      <c r="Y170" s="5"/>
      <c r="Z170" s="119">
        <f t="shared" si="27"/>
        <v>0</v>
      </c>
      <c r="AA170" s="5"/>
      <c r="AB170" s="70">
        <f t="shared" si="28"/>
        <v>0</v>
      </c>
      <c r="AC170" s="70" t="str">
        <f t="shared" si="29"/>
        <v/>
      </c>
      <c r="AD170" s="70">
        <f t="shared" si="30"/>
        <v>0</v>
      </c>
      <c r="AE170" s="71" t="str">
        <f t="shared" si="31"/>
        <v/>
      </c>
      <c r="AF170" s="72">
        <f t="shared" si="32"/>
        <v>0</v>
      </c>
    </row>
    <row r="171" spans="4:32" x14ac:dyDescent="0.2">
      <c r="D171" s="116"/>
      <c r="E171" s="117"/>
      <c r="F171" s="119" t="s">
        <v>274</v>
      </c>
      <c r="G171" s="118"/>
      <c r="H171" s="139"/>
      <c r="I171" s="139"/>
      <c r="J171" s="139"/>
      <c r="K171" s="139"/>
      <c r="L171" s="139"/>
      <c r="M171" s="139"/>
      <c r="N171" s="139"/>
      <c r="O171" s="5"/>
      <c r="P171" s="70">
        <f t="shared" si="22"/>
        <v>0</v>
      </c>
      <c r="Q171" s="5" t="s">
        <v>343</v>
      </c>
      <c r="R171" s="70">
        <f t="shared" si="23"/>
        <v>2</v>
      </c>
      <c r="S171" s="70">
        <f t="shared" si="24"/>
        <v>0</v>
      </c>
      <c r="T171" s="71">
        <f t="shared" si="25"/>
        <v>0</v>
      </c>
      <c r="U171" s="8"/>
      <c r="V171" s="74"/>
      <c r="W171" s="5"/>
      <c r="X171" s="70">
        <f t="shared" si="26"/>
        <v>0</v>
      </c>
      <c r="Y171" s="5"/>
      <c r="Z171" s="119">
        <f t="shared" si="27"/>
        <v>0</v>
      </c>
      <c r="AA171" s="5"/>
      <c r="AB171" s="70">
        <f t="shared" si="28"/>
        <v>0</v>
      </c>
      <c r="AC171" s="70" t="str">
        <f t="shared" si="29"/>
        <v/>
      </c>
      <c r="AD171" s="70">
        <f t="shared" si="30"/>
        <v>0</v>
      </c>
      <c r="AE171" s="71" t="str">
        <f t="shared" si="31"/>
        <v/>
      </c>
      <c r="AF171" s="72">
        <f t="shared" si="32"/>
        <v>0</v>
      </c>
    </row>
    <row r="172" spans="4:32" x14ac:dyDescent="0.2">
      <c r="D172" s="116"/>
      <c r="E172" s="117"/>
      <c r="F172" s="119" t="s">
        <v>275</v>
      </c>
      <c r="G172" s="118"/>
      <c r="H172" s="139"/>
      <c r="I172" s="139"/>
      <c r="J172" s="139"/>
      <c r="K172" s="139"/>
      <c r="L172" s="139"/>
      <c r="M172" s="139"/>
      <c r="N172" s="139"/>
      <c r="O172" s="5"/>
      <c r="P172" s="70">
        <f t="shared" si="22"/>
        <v>0</v>
      </c>
      <c r="Q172" s="5" t="s">
        <v>323</v>
      </c>
      <c r="R172" s="70">
        <f t="shared" si="23"/>
        <v>3</v>
      </c>
      <c r="S172" s="70">
        <f t="shared" si="24"/>
        <v>0</v>
      </c>
      <c r="T172" s="71">
        <f t="shared" si="25"/>
        <v>0</v>
      </c>
      <c r="U172" s="8"/>
      <c r="V172" s="74"/>
      <c r="W172" s="5"/>
      <c r="X172" s="70">
        <f t="shared" si="26"/>
        <v>0</v>
      </c>
      <c r="Y172" s="5"/>
      <c r="Z172" s="119">
        <f t="shared" si="27"/>
        <v>0</v>
      </c>
      <c r="AA172" s="5"/>
      <c r="AB172" s="70">
        <f t="shared" si="28"/>
        <v>0</v>
      </c>
      <c r="AC172" s="70" t="str">
        <f t="shared" si="29"/>
        <v/>
      </c>
      <c r="AD172" s="70">
        <f t="shared" si="30"/>
        <v>0</v>
      </c>
      <c r="AE172" s="71" t="str">
        <f t="shared" si="31"/>
        <v/>
      </c>
      <c r="AF172" s="72">
        <f t="shared" si="32"/>
        <v>0</v>
      </c>
    </row>
    <row r="173" spans="4:32" x14ac:dyDescent="0.2">
      <c r="D173" s="116"/>
      <c r="E173" s="117"/>
      <c r="F173" s="119" t="s">
        <v>276</v>
      </c>
      <c r="G173" s="118"/>
      <c r="H173" s="139"/>
      <c r="I173" s="139"/>
      <c r="J173" s="139"/>
      <c r="K173" s="139"/>
      <c r="L173" s="139"/>
      <c r="M173" s="139"/>
      <c r="N173" s="139"/>
      <c r="O173" s="5"/>
      <c r="P173" s="70">
        <f t="shared" si="22"/>
        <v>0</v>
      </c>
      <c r="Q173" s="5" t="s">
        <v>343</v>
      </c>
      <c r="R173" s="70">
        <f t="shared" si="23"/>
        <v>2</v>
      </c>
      <c r="S173" s="70">
        <f t="shared" si="24"/>
        <v>0</v>
      </c>
      <c r="T173" s="71">
        <f t="shared" si="25"/>
        <v>0</v>
      </c>
      <c r="U173" s="8"/>
      <c r="V173" s="74"/>
      <c r="W173" s="5"/>
      <c r="X173" s="70"/>
      <c r="Y173" s="5"/>
      <c r="Z173" s="119"/>
      <c r="AA173" s="5"/>
      <c r="AB173" s="70"/>
      <c r="AC173" s="70"/>
      <c r="AD173" s="70"/>
      <c r="AE173" s="71"/>
      <c r="AF173" s="72"/>
    </row>
    <row r="174" spans="4:32" x14ac:dyDescent="0.2">
      <c r="D174" s="116"/>
      <c r="E174" s="117"/>
      <c r="F174" s="119" t="s">
        <v>277</v>
      </c>
      <c r="G174" s="118"/>
      <c r="H174" s="139"/>
      <c r="I174" s="139"/>
      <c r="J174" s="139"/>
      <c r="K174" s="139"/>
      <c r="L174" s="139"/>
      <c r="M174" s="139"/>
      <c r="N174" s="139"/>
      <c r="O174" s="5"/>
      <c r="P174" s="70">
        <f t="shared" si="22"/>
        <v>0</v>
      </c>
      <c r="Q174" s="5" t="s">
        <v>186</v>
      </c>
      <c r="R174" s="70">
        <f t="shared" si="23"/>
        <v>4</v>
      </c>
      <c r="S174" s="70">
        <f t="shared" si="24"/>
        <v>0</v>
      </c>
      <c r="T174" s="71">
        <f t="shared" si="25"/>
        <v>0</v>
      </c>
      <c r="U174" s="8"/>
      <c r="V174" s="74"/>
      <c r="W174" s="5"/>
      <c r="X174" s="70">
        <f t="shared" si="26"/>
        <v>0</v>
      </c>
      <c r="Y174" s="5"/>
      <c r="Z174" s="119">
        <f t="shared" si="27"/>
        <v>0</v>
      </c>
      <c r="AA174" s="5"/>
      <c r="AB174" s="70">
        <f t="shared" si="28"/>
        <v>0</v>
      </c>
      <c r="AC174" s="70" t="str">
        <f t="shared" si="29"/>
        <v/>
      </c>
      <c r="AD174" s="70">
        <f t="shared" si="30"/>
        <v>0</v>
      </c>
      <c r="AE174" s="71" t="str">
        <f t="shared" si="31"/>
        <v/>
      </c>
      <c r="AF174" s="72">
        <f t="shared" si="32"/>
        <v>0</v>
      </c>
    </row>
    <row r="175" spans="4:32" x14ac:dyDescent="0.2">
      <c r="D175" s="116"/>
      <c r="E175" s="117"/>
      <c r="F175" s="119" t="s">
        <v>278</v>
      </c>
      <c r="G175" s="118"/>
      <c r="H175" s="139"/>
      <c r="I175" s="139"/>
      <c r="J175" s="139"/>
      <c r="K175" s="139"/>
      <c r="L175" s="139"/>
      <c r="M175" s="139"/>
      <c r="N175" s="139"/>
      <c r="O175" s="5"/>
      <c r="P175" s="70">
        <f t="shared" si="22"/>
        <v>0</v>
      </c>
      <c r="Q175" s="5" t="s">
        <v>323</v>
      </c>
      <c r="R175" s="70">
        <f t="shared" si="23"/>
        <v>3</v>
      </c>
      <c r="S175" s="70">
        <f t="shared" si="24"/>
        <v>0</v>
      </c>
      <c r="T175" s="71">
        <f t="shared" si="25"/>
        <v>0</v>
      </c>
      <c r="U175" s="8"/>
      <c r="V175" s="74"/>
      <c r="W175" s="5"/>
      <c r="X175" s="70">
        <f t="shared" si="26"/>
        <v>0</v>
      </c>
      <c r="Y175" s="5"/>
      <c r="Z175" s="119">
        <f t="shared" si="27"/>
        <v>0</v>
      </c>
      <c r="AA175" s="5"/>
      <c r="AB175" s="70">
        <f t="shared" si="28"/>
        <v>0</v>
      </c>
      <c r="AC175" s="70" t="str">
        <f t="shared" si="29"/>
        <v/>
      </c>
      <c r="AD175" s="70">
        <f t="shared" si="30"/>
        <v>0</v>
      </c>
      <c r="AE175" s="71" t="str">
        <f t="shared" si="31"/>
        <v/>
      </c>
      <c r="AF175" s="72">
        <f t="shared" si="32"/>
        <v>0</v>
      </c>
    </row>
    <row r="176" spans="4:32" x14ac:dyDescent="0.2">
      <c r="D176" s="116"/>
      <c r="E176" s="117"/>
      <c r="F176" s="119" t="s">
        <v>279</v>
      </c>
      <c r="G176" s="118"/>
      <c r="H176" s="139"/>
      <c r="I176" s="139"/>
      <c r="J176" s="139"/>
      <c r="K176" s="139"/>
      <c r="L176" s="139"/>
      <c r="M176" s="139"/>
      <c r="N176" s="139"/>
      <c r="O176" s="5"/>
      <c r="P176" s="70">
        <f t="shared" si="22"/>
        <v>0</v>
      </c>
      <c r="Q176" s="5" t="s">
        <v>323</v>
      </c>
      <c r="R176" s="70">
        <f t="shared" si="23"/>
        <v>3</v>
      </c>
      <c r="S176" s="70">
        <f t="shared" si="24"/>
        <v>0</v>
      </c>
      <c r="T176" s="71">
        <f t="shared" si="25"/>
        <v>0</v>
      </c>
      <c r="U176" s="8"/>
      <c r="V176" s="74"/>
      <c r="W176" s="5"/>
      <c r="X176" s="70">
        <f t="shared" si="26"/>
        <v>0</v>
      </c>
      <c r="Y176" s="5"/>
      <c r="Z176" s="119">
        <f t="shared" si="27"/>
        <v>0</v>
      </c>
      <c r="AA176" s="5"/>
      <c r="AB176" s="70">
        <f t="shared" si="28"/>
        <v>0</v>
      </c>
      <c r="AC176" s="70" t="str">
        <f t="shared" si="29"/>
        <v/>
      </c>
      <c r="AD176" s="70">
        <f t="shared" si="30"/>
        <v>0</v>
      </c>
      <c r="AE176" s="71" t="str">
        <f t="shared" si="31"/>
        <v/>
      </c>
      <c r="AF176" s="72">
        <f t="shared" si="32"/>
        <v>0</v>
      </c>
    </row>
    <row r="177" spans="4:32" x14ac:dyDescent="0.2">
      <c r="D177" s="116"/>
      <c r="E177" s="128"/>
      <c r="F177" s="119" t="s">
        <v>280</v>
      </c>
      <c r="G177" s="118"/>
      <c r="H177" s="139"/>
      <c r="I177" s="139"/>
      <c r="J177" s="139"/>
      <c r="K177" s="139"/>
      <c r="L177" s="139"/>
      <c r="M177" s="139"/>
      <c r="N177" s="139"/>
      <c r="O177" s="5"/>
      <c r="P177" s="70">
        <f t="shared" si="22"/>
        <v>0</v>
      </c>
      <c r="Q177" s="5" t="s">
        <v>323</v>
      </c>
      <c r="R177" s="70">
        <f t="shared" si="23"/>
        <v>3</v>
      </c>
      <c r="S177" s="70">
        <f t="shared" si="24"/>
        <v>0</v>
      </c>
      <c r="T177" s="71">
        <f t="shared" si="25"/>
        <v>0</v>
      </c>
      <c r="U177" s="8"/>
      <c r="V177" s="74"/>
      <c r="W177" s="5"/>
      <c r="X177" s="70">
        <f t="shared" si="26"/>
        <v>0</v>
      </c>
      <c r="Y177" s="5"/>
      <c r="Z177" s="119">
        <f t="shared" si="27"/>
        <v>0</v>
      </c>
      <c r="AA177" s="5"/>
      <c r="AB177" s="70">
        <f t="shared" si="28"/>
        <v>0</v>
      </c>
      <c r="AC177" s="70" t="str">
        <f t="shared" si="29"/>
        <v/>
      </c>
      <c r="AD177" s="70">
        <f t="shared" si="30"/>
        <v>0</v>
      </c>
      <c r="AE177" s="71" t="str">
        <f t="shared" si="31"/>
        <v/>
      </c>
      <c r="AF177" s="72">
        <f t="shared" si="32"/>
        <v>0</v>
      </c>
    </row>
    <row r="178" spans="4:32" x14ac:dyDescent="0.2">
      <c r="D178" s="116"/>
      <c r="E178" s="117"/>
      <c r="F178" s="119" t="s">
        <v>281</v>
      </c>
      <c r="G178" s="118"/>
      <c r="H178" s="139"/>
      <c r="I178" s="139"/>
      <c r="J178" s="139"/>
      <c r="K178" s="139"/>
      <c r="L178" s="139"/>
      <c r="M178" s="139"/>
      <c r="N178" s="139"/>
      <c r="O178" s="5"/>
      <c r="P178" s="70">
        <f t="shared" si="22"/>
        <v>0</v>
      </c>
      <c r="Q178" s="5" t="s">
        <v>323</v>
      </c>
      <c r="R178" s="70">
        <f t="shared" si="23"/>
        <v>3</v>
      </c>
      <c r="S178" s="70">
        <f t="shared" si="24"/>
        <v>0</v>
      </c>
      <c r="T178" s="71">
        <f t="shared" si="25"/>
        <v>0</v>
      </c>
      <c r="U178" s="8"/>
      <c r="V178" s="74"/>
      <c r="W178" s="5"/>
      <c r="X178" s="70">
        <f t="shared" si="26"/>
        <v>0</v>
      </c>
      <c r="Y178" s="5"/>
      <c r="Z178" s="119">
        <f t="shared" si="27"/>
        <v>0</v>
      </c>
      <c r="AA178" s="5"/>
      <c r="AB178" s="70">
        <f t="shared" si="28"/>
        <v>0</v>
      </c>
      <c r="AC178" s="70" t="str">
        <f t="shared" si="29"/>
        <v/>
      </c>
      <c r="AD178" s="70">
        <f t="shared" si="30"/>
        <v>0</v>
      </c>
      <c r="AE178" s="71" t="str">
        <f t="shared" si="31"/>
        <v/>
      </c>
      <c r="AF178" s="72">
        <f t="shared" si="32"/>
        <v>0</v>
      </c>
    </row>
    <row r="179" spans="4:32" x14ac:dyDescent="0.2">
      <c r="D179" s="116"/>
      <c r="E179" s="117"/>
      <c r="F179" s="119" t="s">
        <v>282</v>
      </c>
      <c r="G179" s="118"/>
      <c r="H179" s="139"/>
      <c r="I179" s="139"/>
      <c r="J179" s="139"/>
      <c r="K179" s="139"/>
      <c r="L179" s="139"/>
      <c r="M179" s="139"/>
      <c r="N179" s="139"/>
      <c r="O179" s="5"/>
      <c r="P179" s="70">
        <f t="shared" si="22"/>
        <v>0</v>
      </c>
      <c r="Q179" s="5" t="s">
        <v>323</v>
      </c>
      <c r="R179" s="70">
        <f t="shared" si="23"/>
        <v>3</v>
      </c>
      <c r="S179" s="70">
        <f t="shared" si="24"/>
        <v>0</v>
      </c>
      <c r="T179" s="71">
        <f t="shared" si="25"/>
        <v>0</v>
      </c>
      <c r="U179" s="8"/>
      <c r="V179" s="74"/>
      <c r="W179" s="5"/>
      <c r="X179" s="70">
        <f t="shared" si="26"/>
        <v>0</v>
      </c>
      <c r="Y179" s="5"/>
      <c r="Z179" s="119">
        <f t="shared" si="27"/>
        <v>0</v>
      </c>
      <c r="AA179" s="5"/>
      <c r="AB179" s="70">
        <f t="shared" si="28"/>
        <v>0</v>
      </c>
      <c r="AC179" s="70" t="str">
        <f t="shared" si="29"/>
        <v/>
      </c>
      <c r="AD179" s="70">
        <f t="shared" si="30"/>
        <v>0</v>
      </c>
      <c r="AE179" s="71" t="str">
        <f t="shared" si="31"/>
        <v/>
      </c>
      <c r="AF179" s="72">
        <f t="shared" si="32"/>
        <v>0</v>
      </c>
    </row>
    <row r="180" spans="4:32" x14ac:dyDescent="0.2">
      <c r="D180" s="116"/>
      <c r="E180" s="117"/>
      <c r="F180" s="119" t="s">
        <v>283</v>
      </c>
      <c r="G180" s="118"/>
      <c r="H180" s="139"/>
      <c r="I180" s="139"/>
      <c r="J180" s="139"/>
      <c r="K180" s="139"/>
      <c r="L180" s="139"/>
      <c r="M180" s="139"/>
      <c r="N180" s="139"/>
      <c r="O180" s="5"/>
      <c r="P180" s="70">
        <f t="shared" si="22"/>
        <v>0</v>
      </c>
      <c r="Q180" s="5" t="s">
        <v>323</v>
      </c>
      <c r="R180" s="70">
        <f t="shared" si="23"/>
        <v>3</v>
      </c>
      <c r="S180" s="70">
        <f t="shared" si="24"/>
        <v>0</v>
      </c>
      <c r="T180" s="71">
        <f t="shared" si="25"/>
        <v>0</v>
      </c>
      <c r="U180" s="8"/>
      <c r="V180" s="74"/>
      <c r="W180" s="5"/>
      <c r="X180" s="70">
        <f t="shared" si="26"/>
        <v>0</v>
      </c>
      <c r="Y180" s="5"/>
      <c r="Z180" s="119">
        <f t="shared" si="27"/>
        <v>0</v>
      </c>
      <c r="AA180" s="5"/>
      <c r="AB180" s="70">
        <f t="shared" si="28"/>
        <v>0</v>
      </c>
      <c r="AC180" s="70" t="str">
        <f t="shared" si="29"/>
        <v/>
      </c>
      <c r="AD180" s="70">
        <f t="shared" si="30"/>
        <v>0</v>
      </c>
      <c r="AE180" s="71" t="str">
        <f t="shared" si="31"/>
        <v/>
      </c>
      <c r="AF180" s="72">
        <f t="shared" si="32"/>
        <v>0</v>
      </c>
    </row>
    <row r="181" spans="4:32" x14ac:dyDescent="0.2">
      <c r="D181" s="116"/>
      <c r="E181" s="117"/>
      <c r="F181" s="119" t="s">
        <v>284</v>
      </c>
      <c r="G181" s="118"/>
      <c r="H181" s="139"/>
      <c r="I181" s="139"/>
      <c r="J181" s="139"/>
      <c r="K181" s="139"/>
      <c r="L181" s="139"/>
      <c r="M181" s="139"/>
      <c r="N181" s="139"/>
      <c r="O181" s="5"/>
      <c r="P181" s="70">
        <f t="shared" si="22"/>
        <v>0</v>
      </c>
      <c r="Q181" s="5" t="s">
        <v>186</v>
      </c>
      <c r="R181" s="70">
        <f t="shared" si="23"/>
        <v>4</v>
      </c>
      <c r="S181" s="70">
        <f t="shared" si="24"/>
        <v>0</v>
      </c>
      <c r="T181" s="71">
        <f t="shared" si="25"/>
        <v>0</v>
      </c>
      <c r="U181" s="8"/>
      <c r="V181" s="74"/>
      <c r="W181" s="5"/>
      <c r="X181" s="70">
        <f t="shared" si="26"/>
        <v>0</v>
      </c>
      <c r="Y181" s="5"/>
      <c r="Z181" s="119">
        <f t="shared" si="27"/>
        <v>0</v>
      </c>
      <c r="AA181" s="5"/>
      <c r="AB181" s="70">
        <f t="shared" si="28"/>
        <v>0</v>
      </c>
      <c r="AC181" s="70" t="str">
        <f t="shared" si="29"/>
        <v/>
      </c>
      <c r="AD181" s="70">
        <f t="shared" si="30"/>
        <v>0</v>
      </c>
      <c r="AE181" s="71" t="str">
        <f t="shared" si="31"/>
        <v/>
      </c>
      <c r="AF181" s="72">
        <f t="shared" si="32"/>
        <v>0</v>
      </c>
    </row>
    <row r="182" spans="4:32" x14ac:dyDescent="0.2">
      <c r="D182" s="116"/>
      <c r="E182" s="117"/>
      <c r="F182" s="119" t="s">
        <v>285</v>
      </c>
      <c r="G182" s="118"/>
      <c r="H182" s="139"/>
      <c r="I182" s="139"/>
      <c r="J182" s="139"/>
      <c r="K182" s="139"/>
      <c r="L182" s="139"/>
      <c r="M182" s="139"/>
      <c r="N182" s="139"/>
      <c r="O182" s="5"/>
      <c r="P182" s="70">
        <f t="shared" si="22"/>
        <v>0</v>
      </c>
      <c r="Q182" s="5" t="s">
        <v>323</v>
      </c>
      <c r="R182" s="70">
        <f t="shared" si="23"/>
        <v>3</v>
      </c>
      <c r="S182" s="70">
        <f t="shared" si="24"/>
        <v>0</v>
      </c>
      <c r="T182" s="71">
        <f t="shared" si="25"/>
        <v>0</v>
      </c>
      <c r="U182" s="8"/>
      <c r="V182" s="74"/>
      <c r="W182" s="5"/>
      <c r="X182" s="70">
        <f t="shared" si="26"/>
        <v>0</v>
      </c>
      <c r="Y182" s="5"/>
      <c r="Z182" s="119">
        <f t="shared" si="27"/>
        <v>0</v>
      </c>
      <c r="AA182" s="5"/>
      <c r="AB182" s="70">
        <f t="shared" si="28"/>
        <v>0</v>
      </c>
      <c r="AC182" s="70" t="str">
        <f t="shared" si="29"/>
        <v/>
      </c>
      <c r="AD182" s="70">
        <f t="shared" si="30"/>
        <v>0</v>
      </c>
      <c r="AE182" s="71" t="str">
        <f t="shared" si="31"/>
        <v/>
      </c>
      <c r="AF182" s="72">
        <f t="shared" si="32"/>
        <v>0</v>
      </c>
    </row>
    <row r="183" spans="4:32" x14ac:dyDescent="0.2">
      <c r="D183" s="116"/>
      <c r="E183" s="117"/>
      <c r="F183" s="119" t="s">
        <v>286</v>
      </c>
      <c r="G183" s="118"/>
      <c r="H183" s="139"/>
      <c r="I183" s="139"/>
      <c r="J183" s="139"/>
      <c r="K183" s="139"/>
      <c r="L183" s="139"/>
      <c r="M183" s="139"/>
      <c r="N183" s="139"/>
      <c r="O183" s="5"/>
      <c r="P183" s="70">
        <f t="shared" si="22"/>
        <v>0</v>
      </c>
      <c r="Q183" s="5" t="s">
        <v>323</v>
      </c>
      <c r="R183" s="70">
        <f t="shared" si="23"/>
        <v>3</v>
      </c>
      <c r="S183" s="70">
        <f t="shared" si="24"/>
        <v>0</v>
      </c>
      <c r="T183" s="71">
        <f t="shared" si="25"/>
        <v>0</v>
      </c>
      <c r="U183" s="8"/>
      <c r="V183" s="74"/>
      <c r="W183" s="5"/>
      <c r="X183" s="70">
        <f t="shared" si="26"/>
        <v>0</v>
      </c>
      <c r="Y183" s="5"/>
      <c r="Z183" s="119">
        <f t="shared" si="27"/>
        <v>0</v>
      </c>
      <c r="AA183" s="5"/>
      <c r="AB183" s="70">
        <f t="shared" si="28"/>
        <v>0</v>
      </c>
      <c r="AC183" s="70" t="str">
        <f t="shared" si="29"/>
        <v/>
      </c>
      <c r="AD183" s="70">
        <f t="shared" si="30"/>
        <v>0</v>
      </c>
      <c r="AE183" s="71" t="str">
        <f t="shared" si="31"/>
        <v/>
      </c>
      <c r="AF183" s="72">
        <f t="shared" si="32"/>
        <v>0</v>
      </c>
    </row>
    <row r="184" spans="4:32" x14ac:dyDescent="0.2">
      <c r="D184" s="116"/>
      <c r="E184" s="117"/>
      <c r="F184" s="119" t="s">
        <v>287</v>
      </c>
      <c r="G184" s="118"/>
      <c r="H184" s="139"/>
      <c r="I184" s="139"/>
      <c r="J184" s="139"/>
      <c r="K184" s="139"/>
      <c r="L184" s="139"/>
      <c r="M184" s="139"/>
      <c r="N184" s="139"/>
      <c r="O184" s="5"/>
      <c r="P184" s="70">
        <f t="shared" si="22"/>
        <v>0</v>
      </c>
      <c r="Q184" s="5" t="s">
        <v>323</v>
      </c>
      <c r="R184" s="70">
        <f t="shared" si="23"/>
        <v>3</v>
      </c>
      <c r="S184" s="70">
        <f t="shared" si="24"/>
        <v>0</v>
      </c>
      <c r="T184" s="71">
        <f t="shared" si="25"/>
        <v>0</v>
      </c>
      <c r="U184" s="8"/>
      <c r="V184" s="74"/>
      <c r="W184" s="5"/>
      <c r="X184" s="70">
        <f t="shared" si="26"/>
        <v>0</v>
      </c>
      <c r="Y184" s="5"/>
      <c r="Z184" s="119">
        <f t="shared" si="27"/>
        <v>0</v>
      </c>
      <c r="AA184" s="5"/>
      <c r="AB184" s="70">
        <f t="shared" si="28"/>
        <v>0</v>
      </c>
      <c r="AC184" s="70" t="str">
        <f t="shared" si="29"/>
        <v/>
      </c>
      <c r="AD184" s="70">
        <f t="shared" si="30"/>
        <v>0</v>
      </c>
      <c r="AE184" s="71" t="str">
        <f t="shared" si="31"/>
        <v/>
      </c>
      <c r="AF184" s="72">
        <f t="shared" si="32"/>
        <v>0</v>
      </c>
    </row>
    <row r="185" spans="4:32" x14ac:dyDescent="0.2">
      <c r="D185" s="116"/>
      <c r="E185" s="117"/>
      <c r="F185" s="119" t="s">
        <v>288</v>
      </c>
      <c r="G185" s="118"/>
      <c r="H185" s="139"/>
      <c r="I185" s="139"/>
      <c r="J185" s="139"/>
      <c r="K185" s="139"/>
      <c r="L185" s="139"/>
      <c r="M185" s="139"/>
      <c r="N185" s="139"/>
      <c r="O185" s="5"/>
      <c r="P185" s="70">
        <f t="shared" si="22"/>
        <v>0</v>
      </c>
      <c r="Q185" s="5" t="s">
        <v>323</v>
      </c>
      <c r="R185" s="70">
        <f t="shared" si="23"/>
        <v>3</v>
      </c>
      <c r="S185" s="70">
        <f t="shared" si="24"/>
        <v>0</v>
      </c>
      <c r="T185" s="71">
        <f t="shared" si="25"/>
        <v>0</v>
      </c>
      <c r="U185" s="8"/>
      <c r="V185" s="74"/>
      <c r="W185" s="5"/>
      <c r="X185" s="70">
        <f t="shared" si="26"/>
        <v>0</v>
      </c>
      <c r="Y185" s="5"/>
      <c r="Z185" s="119">
        <f t="shared" si="27"/>
        <v>0</v>
      </c>
      <c r="AA185" s="5"/>
      <c r="AB185" s="70">
        <f t="shared" si="28"/>
        <v>0</v>
      </c>
      <c r="AC185" s="70" t="str">
        <f t="shared" si="29"/>
        <v/>
      </c>
      <c r="AD185" s="70">
        <f t="shared" si="30"/>
        <v>0</v>
      </c>
      <c r="AE185" s="71" t="str">
        <f t="shared" si="31"/>
        <v/>
      </c>
      <c r="AF185" s="72">
        <f t="shared" si="32"/>
        <v>0</v>
      </c>
    </row>
    <row r="186" spans="4:32" x14ac:dyDescent="0.2">
      <c r="D186" s="116"/>
      <c r="E186" s="117"/>
      <c r="F186" s="119" t="s">
        <v>289</v>
      </c>
      <c r="G186" s="118"/>
      <c r="H186" s="139"/>
      <c r="I186" s="139"/>
      <c r="J186" s="139"/>
      <c r="K186" s="139"/>
      <c r="L186" s="139"/>
      <c r="M186" s="139"/>
      <c r="N186" s="139"/>
      <c r="O186" s="5"/>
      <c r="P186" s="70">
        <f t="shared" si="22"/>
        <v>0</v>
      </c>
      <c r="Q186" s="5" t="s">
        <v>186</v>
      </c>
      <c r="R186" s="70">
        <f t="shared" si="23"/>
        <v>4</v>
      </c>
      <c r="S186" s="70">
        <f t="shared" si="24"/>
        <v>0</v>
      </c>
      <c r="T186" s="71">
        <f t="shared" si="25"/>
        <v>0</v>
      </c>
      <c r="U186" s="8"/>
      <c r="V186" s="74"/>
      <c r="W186" s="5"/>
      <c r="X186" s="70">
        <f t="shared" si="26"/>
        <v>0</v>
      </c>
      <c r="Y186" s="5"/>
      <c r="Z186" s="119">
        <f t="shared" si="27"/>
        <v>0</v>
      </c>
      <c r="AA186" s="5"/>
      <c r="AB186" s="70">
        <f t="shared" si="28"/>
        <v>0</v>
      </c>
      <c r="AC186" s="70" t="str">
        <f t="shared" si="29"/>
        <v/>
      </c>
      <c r="AD186" s="70">
        <f t="shared" si="30"/>
        <v>0</v>
      </c>
      <c r="AE186" s="71" t="str">
        <f t="shared" si="31"/>
        <v/>
      </c>
      <c r="AF186" s="72">
        <f t="shared" si="32"/>
        <v>0</v>
      </c>
    </row>
    <row r="187" spans="4:32" x14ac:dyDescent="0.2">
      <c r="D187" s="116"/>
      <c r="E187" s="117"/>
      <c r="F187" s="119" t="s">
        <v>290</v>
      </c>
      <c r="G187" s="118"/>
      <c r="H187" s="139"/>
      <c r="I187" s="139"/>
      <c r="J187" s="139"/>
      <c r="K187" s="139"/>
      <c r="L187" s="139"/>
      <c r="M187" s="139"/>
      <c r="N187" s="139"/>
      <c r="O187" s="5"/>
      <c r="P187" s="70">
        <f t="shared" si="22"/>
        <v>0</v>
      </c>
      <c r="Q187" s="5"/>
      <c r="R187" s="70">
        <f t="shared" si="23"/>
        <v>0</v>
      </c>
      <c r="S187" s="70">
        <f t="shared" si="24"/>
        <v>0</v>
      </c>
      <c r="T187" s="71">
        <f t="shared" si="25"/>
        <v>0</v>
      </c>
      <c r="U187" s="8"/>
      <c r="V187" s="74"/>
      <c r="W187" s="5"/>
      <c r="X187" s="70">
        <f t="shared" si="26"/>
        <v>0</v>
      </c>
      <c r="Y187" s="5"/>
      <c r="Z187" s="119">
        <f t="shared" si="27"/>
        <v>0</v>
      </c>
      <c r="AA187" s="5"/>
      <c r="AB187" s="70">
        <f t="shared" si="28"/>
        <v>0</v>
      </c>
      <c r="AC187" s="70" t="str">
        <f t="shared" si="29"/>
        <v/>
      </c>
      <c r="AD187" s="70">
        <f t="shared" si="30"/>
        <v>0</v>
      </c>
      <c r="AE187" s="71" t="str">
        <f t="shared" si="31"/>
        <v/>
      </c>
      <c r="AF187" s="72">
        <f t="shared" si="32"/>
        <v>0</v>
      </c>
    </row>
    <row r="188" spans="4:32" x14ac:dyDescent="0.2">
      <c r="D188" s="116"/>
      <c r="E188" s="117"/>
      <c r="F188" s="119" t="s">
        <v>291</v>
      </c>
      <c r="G188" s="118"/>
      <c r="H188" s="139"/>
      <c r="I188" s="139"/>
      <c r="J188" s="139"/>
      <c r="K188" s="139"/>
      <c r="L188" s="139"/>
      <c r="M188" s="139"/>
      <c r="N188" s="139"/>
      <c r="O188" s="5"/>
      <c r="P188" s="70">
        <f t="shared" si="22"/>
        <v>0</v>
      </c>
      <c r="Q188" s="5"/>
      <c r="R188" s="70">
        <f t="shared" si="23"/>
        <v>0</v>
      </c>
      <c r="S188" s="70">
        <f t="shared" si="24"/>
        <v>0</v>
      </c>
      <c r="T188" s="71">
        <f t="shared" si="25"/>
        <v>0</v>
      </c>
      <c r="U188" s="8"/>
      <c r="V188" s="74"/>
      <c r="W188" s="5"/>
      <c r="X188" s="70">
        <f t="shared" si="26"/>
        <v>0</v>
      </c>
      <c r="Y188" s="5"/>
      <c r="Z188" s="119">
        <f t="shared" si="27"/>
        <v>0</v>
      </c>
      <c r="AA188" s="5"/>
      <c r="AB188" s="70">
        <f t="shared" si="28"/>
        <v>0</v>
      </c>
      <c r="AC188" s="70" t="str">
        <f t="shared" si="29"/>
        <v/>
      </c>
      <c r="AD188" s="70">
        <f t="shared" si="30"/>
        <v>0</v>
      </c>
      <c r="AE188" s="71" t="str">
        <f t="shared" si="31"/>
        <v/>
      </c>
      <c r="AF188" s="72">
        <f t="shared" si="32"/>
        <v>0</v>
      </c>
    </row>
    <row r="189" spans="4:32" x14ac:dyDescent="0.2">
      <c r="D189" s="116"/>
      <c r="E189" s="117"/>
      <c r="F189" s="119" t="s">
        <v>292</v>
      </c>
      <c r="G189" s="118"/>
      <c r="H189" s="139"/>
      <c r="I189" s="139"/>
      <c r="J189" s="139"/>
      <c r="K189" s="139"/>
      <c r="L189" s="139"/>
      <c r="M189" s="139"/>
      <c r="N189" s="139"/>
      <c r="O189" s="5"/>
      <c r="P189" s="70">
        <f t="shared" si="22"/>
        <v>0</v>
      </c>
      <c r="Q189" s="5"/>
      <c r="R189" s="70">
        <f t="shared" si="23"/>
        <v>0</v>
      </c>
      <c r="S189" s="70">
        <f t="shared" si="24"/>
        <v>0</v>
      </c>
      <c r="T189" s="71">
        <f t="shared" si="25"/>
        <v>0</v>
      </c>
      <c r="U189" s="8"/>
      <c r="V189" s="74"/>
      <c r="W189" s="5"/>
      <c r="X189" s="70">
        <f t="shared" si="26"/>
        <v>0</v>
      </c>
      <c r="Y189" s="5"/>
      <c r="Z189" s="119">
        <f t="shared" si="27"/>
        <v>0</v>
      </c>
      <c r="AA189" s="5"/>
      <c r="AB189" s="70">
        <f t="shared" si="28"/>
        <v>0</v>
      </c>
      <c r="AC189" s="70" t="str">
        <f t="shared" si="29"/>
        <v/>
      </c>
      <c r="AD189" s="70">
        <f t="shared" si="30"/>
        <v>0</v>
      </c>
      <c r="AE189" s="71" t="str">
        <f t="shared" si="31"/>
        <v/>
      </c>
      <c r="AF189" s="72">
        <f t="shared" si="32"/>
        <v>0</v>
      </c>
    </row>
    <row r="190" spans="4:32" x14ac:dyDescent="0.2">
      <c r="D190" s="116"/>
      <c r="E190" s="117"/>
      <c r="F190" s="119" t="s">
        <v>293</v>
      </c>
      <c r="G190" s="118"/>
      <c r="H190" s="139"/>
      <c r="I190" s="139"/>
      <c r="J190" s="139"/>
      <c r="K190" s="139"/>
      <c r="L190" s="139"/>
      <c r="M190" s="139"/>
      <c r="N190" s="139"/>
      <c r="O190" s="5"/>
      <c r="P190" s="70">
        <f t="shared" si="22"/>
        <v>0</v>
      </c>
      <c r="Q190" s="5"/>
      <c r="R190" s="70">
        <f t="shared" si="23"/>
        <v>0</v>
      </c>
      <c r="S190" s="70">
        <f t="shared" si="24"/>
        <v>0</v>
      </c>
      <c r="T190" s="71">
        <f t="shared" si="25"/>
        <v>0</v>
      </c>
      <c r="U190" s="8"/>
      <c r="V190" s="74"/>
      <c r="W190" s="5"/>
      <c r="X190" s="70">
        <f t="shared" si="26"/>
        <v>0</v>
      </c>
      <c r="Y190" s="5"/>
      <c r="Z190" s="119">
        <f t="shared" si="27"/>
        <v>0</v>
      </c>
      <c r="AA190" s="5"/>
      <c r="AB190" s="70">
        <f t="shared" si="28"/>
        <v>0</v>
      </c>
      <c r="AC190" s="70" t="str">
        <f t="shared" si="29"/>
        <v/>
      </c>
      <c r="AD190" s="70">
        <f t="shared" si="30"/>
        <v>0</v>
      </c>
      <c r="AE190" s="71" t="str">
        <f t="shared" si="31"/>
        <v/>
      </c>
      <c r="AF190" s="72">
        <f t="shared" si="32"/>
        <v>0</v>
      </c>
    </row>
    <row r="191" spans="4:32" x14ac:dyDescent="0.2">
      <c r="D191" s="116"/>
      <c r="E191" s="117"/>
      <c r="F191" s="119" t="s">
        <v>294</v>
      </c>
      <c r="G191" s="118"/>
      <c r="H191" s="139"/>
      <c r="I191" s="139"/>
      <c r="J191" s="139"/>
      <c r="K191" s="139"/>
      <c r="L191" s="139"/>
      <c r="M191" s="139"/>
      <c r="N191" s="139"/>
      <c r="O191" s="5"/>
      <c r="P191" s="70">
        <f t="shared" si="22"/>
        <v>0</v>
      </c>
      <c r="Q191" s="5"/>
      <c r="R191" s="70">
        <f t="shared" si="23"/>
        <v>0</v>
      </c>
      <c r="S191" s="70">
        <f t="shared" si="24"/>
        <v>0</v>
      </c>
      <c r="T191" s="71">
        <f t="shared" si="25"/>
        <v>0</v>
      </c>
      <c r="U191" s="8"/>
      <c r="V191" s="74"/>
      <c r="W191" s="5"/>
      <c r="X191" s="70">
        <f t="shared" si="26"/>
        <v>0</v>
      </c>
      <c r="Y191" s="5"/>
      <c r="Z191" s="119">
        <f t="shared" si="27"/>
        <v>0</v>
      </c>
      <c r="AA191" s="5"/>
      <c r="AB191" s="70">
        <f t="shared" si="28"/>
        <v>0</v>
      </c>
      <c r="AC191" s="70" t="str">
        <f t="shared" si="29"/>
        <v/>
      </c>
      <c r="AD191" s="70">
        <f t="shared" si="30"/>
        <v>0</v>
      </c>
      <c r="AE191" s="71" t="str">
        <f t="shared" si="31"/>
        <v/>
      </c>
      <c r="AF191" s="72">
        <f t="shared" si="32"/>
        <v>0</v>
      </c>
    </row>
    <row r="192" spans="4:32" x14ac:dyDescent="0.2">
      <c r="D192" s="116"/>
      <c r="E192" s="117"/>
      <c r="F192" s="119" t="s">
        <v>295</v>
      </c>
      <c r="G192" s="118"/>
      <c r="H192" s="139"/>
      <c r="I192" s="139"/>
      <c r="J192" s="139"/>
      <c r="K192" s="139"/>
      <c r="L192" s="139"/>
      <c r="M192" s="139"/>
      <c r="N192" s="139"/>
      <c r="O192" s="5"/>
      <c r="P192" s="70">
        <f t="shared" si="22"/>
        <v>0</v>
      </c>
      <c r="Q192" s="5"/>
      <c r="R192" s="70">
        <f t="shared" si="23"/>
        <v>0</v>
      </c>
      <c r="S192" s="70">
        <f t="shared" si="24"/>
        <v>0</v>
      </c>
      <c r="T192" s="71">
        <f t="shared" si="25"/>
        <v>0</v>
      </c>
      <c r="U192" s="8"/>
      <c r="V192" s="74"/>
      <c r="W192" s="5"/>
      <c r="X192" s="70">
        <f t="shared" si="26"/>
        <v>0</v>
      </c>
      <c r="Y192" s="5"/>
      <c r="Z192" s="119">
        <f t="shared" si="27"/>
        <v>0</v>
      </c>
      <c r="AA192" s="5"/>
      <c r="AB192" s="70">
        <f t="shared" si="28"/>
        <v>0</v>
      </c>
      <c r="AC192" s="70" t="str">
        <f t="shared" si="29"/>
        <v/>
      </c>
      <c r="AD192" s="70">
        <f t="shared" si="30"/>
        <v>0</v>
      </c>
      <c r="AE192" s="71" t="str">
        <f t="shared" si="31"/>
        <v/>
      </c>
      <c r="AF192" s="72">
        <f t="shared" si="32"/>
        <v>0</v>
      </c>
    </row>
    <row r="193" spans="4:32" x14ac:dyDescent="0.2">
      <c r="D193" s="116"/>
      <c r="E193" s="117"/>
      <c r="F193" s="119" t="s">
        <v>296</v>
      </c>
      <c r="G193" s="118"/>
      <c r="H193" s="139"/>
      <c r="I193" s="139"/>
      <c r="J193" s="139"/>
      <c r="K193" s="139"/>
      <c r="L193" s="139"/>
      <c r="M193" s="139"/>
      <c r="N193" s="139"/>
      <c r="O193" s="5"/>
      <c r="P193" s="70">
        <f t="shared" si="22"/>
        <v>0</v>
      </c>
      <c r="Q193" s="5"/>
      <c r="R193" s="70">
        <f t="shared" si="23"/>
        <v>0</v>
      </c>
      <c r="S193" s="70">
        <f t="shared" si="24"/>
        <v>0</v>
      </c>
      <c r="T193" s="71">
        <f t="shared" si="25"/>
        <v>0</v>
      </c>
      <c r="U193" s="8"/>
      <c r="V193" s="74"/>
      <c r="W193" s="5"/>
      <c r="X193" s="70">
        <f t="shared" si="26"/>
        <v>0</v>
      </c>
      <c r="Y193" s="5"/>
      <c r="Z193" s="119">
        <f t="shared" si="27"/>
        <v>0</v>
      </c>
      <c r="AA193" s="5"/>
      <c r="AB193" s="70">
        <f t="shared" si="28"/>
        <v>0</v>
      </c>
      <c r="AC193" s="70" t="str">
        <f t="shared" si="29"/>
        <v/>
      </c>
      <c r="AD193" s="70">
        <f t="shared" si="30"/>
        <v>0</v>
      </c>
      <c r="AE193" s="71" t="str">
        <f t="shared" si="31"/>
        <v/>
      </c>
      <c r="AF193" s="72">
        <f t="shared" si="32"/>
        <v>0</v>
      </c>
    </row>
    <row r="194" spans="4:32" x14ac:dyDescent="0.2">
      <c r="D194" s="116"/>
      <c r="E194" s="117"/>
      <c r="F194" s="119" t="s">
        <v>297</v>
      </c>
      <c r="G194" s="118"/>
      <c r="H194" s="151"/>
      <c r="I194" s="151"/>
      <c r="J194" s="151"/>
      <c r="K194" s="151"/>
      <c r="L194" s="151"/>
      <c r="M194" s="151"/>
      <c r="N194" s="151"/>
      <c r="O194" s="5"/>
      <c r="P194" s="70">
        <f t="shared" ref="P194" si="33">IF(O194="Casi Certeza",5,IF(O194="Probable",4,IF(O194="Moderado",3,IF(O194="Poco Probable",2,IF(O194="Improbable",1,0)))))</f>
        <v>0</v>
      </c>
      <c r="Q194" s="5"/>
      <c r="R194" s="70">
        <f t="shared" ref="R194" si="34">IF(Q194="Catastroficas",5,IF(Q194="Mayores",4,IF(Q194="Moderadas",3,IF(Q194="Menores",2,IF(Q194="Insignificante",1,0)))))</f>
        <v>0</v>
      </c>
      <c r="S194" s="70">
        <f t="shared" ref="S194" si="35">+P194*R194</f>
        <v>0</v>
      </c>
      <c r="T194" s="71">
        <f t="shared" ref="T194" si="36">IF(S194&gt;=13,"Extremo",IF(S194&gt;=9,"Alto",IF(S194&gt;=5,"Moderado",IF(S194&gt;=1,"Bajo",0))))</f>
        <v>0</v>
      </c>
      <c r="U194" s="8"/>
      <c r="V194" s="74"/>
      <c r="W194" s="5"/>
      <c r="X194" s="70">
        <f t="shared" ref="X194" si="37">IF(W194="Permanente",10,IF(W194="Periodico",7,IF(W194="Ocasional",4,0)))</f>
        <v>0</v>
      </c>
      <c r="Y194" s="5"/>
      <c r="Z194" s="119">
        <f t="shared" ref="Z194" si="38">IF(Y194="Preventivo",3,IF(Y194="Correctivo",2,IF(Y194="Detectivo",1,0)))</f>
        <v>0</v>
      </c>
      <c r="AA194" s="5"/>
      <c r="AB194" s="70">
        <f t="shared" ref="AB194" si="39">IF(U194="SI",(X194+Z194),IF(U194="NO",1,0))</f>
        <v>0</v>
      </c>
      <c r="AC194" s="70" t="str">
        <f t="shared" ref="AC194" si="40">IF(AB194&gt;=10,"Optimo",IF(AB194&gt;=9,"Bueno",IF(AB194&gt;=7,"Mas que Regular",IF(AB194&gt;=5,"Regular",IF(AB194&gt;=1,"Insuficiente","")))))</f>
        <v/>
      </c>
      <c r="AD194" s="70">
        <f t="shared" ref="AD194" si="41">IF(AC194="Optimo",5,IF(AC194="Bueno",4,IF(AC194="Mas que Regular",3,IF(AC194="Regular",2,IF(AC194="Insuficiente",1,0)))))</f>
        <v>0</v>
      </c>
      <c r="AE194" s="71" t="str">
        <f t="shared" ref="AE194" si="42">IF(AND(T194="Extremo",AC194="Insuficiente"),"No Aceptable",IF(AND(T194="Extremo",AC194="Regular"),"No Aceptable",IF(AND(T194="Extremo",AC194="Mas que Regular"),"Mayor",IF(AND(T194="Extremo",AC194="Bueno"),"Media",IF(AND(T194="Extremo",AC194="Optimo"),"Menor",IF(AND(T194="Alto",AC194="Insuficiente"),"Mayor",IF(AND(T194="Alto",AC194="Regular"),"Mayor",IF(AND(T194="Alto",AC194="Mas que Regular"),"Mayor",IF(AND(T194="Alto",AC194="Bueno"),"Media",IF(AND(T194="Alto",AC194="Optimo"),"Menor",IF(AND(T194="Moderado",AC194="Insuficiente"),"Media",IF(AND(T194="Moderado",AC194="Regular"),"Media",IF(AND(T194="Moderado",AC194="Mas que Regular"),"Media",IF(AND(T194="Moderado",AC194="Bueno"),"Media",IF(AND(T194="Moderado",AC194="Optimo"),"Menor",IF(OR(T194="",AC194=""),"","Menor"))))))))))))))))</f>
        <v/>
      </c>
      <c r="AF194" s="72">
        <f t="shared" ref="AF194" si="43">IF(AD194=0,0,S194/AD194)</f>
        <v>0</v>
      </c>
    </row>
    <row r="195" spans="4:32" x14ac:dyDescent="0.2">
      <c r="D195" s="116"/>
      <c r="E195" s="117"/>
      <c r="F195" s="119" t="s">
        <v>298</v>
      </c>
      <c r="G195" s="118"/>
      <c r="H195" s="151"/>
      <c r="I195" s="151"/>
      <c r="J195" s="151"/>
      <c r="K195" s="151"/>
      <c r="L195" s="151"/>
      <c r="M195" s="151"/>
      <c r="N195" s="151"/>
      <c r="O195" s="5"/>
      <c r="P195" s="70">
        <f t="shared" ref="P195:P223" si="44">IF(O195="Casi Certeza",5,IF(O195="Probable",4,IF(O195="Moderado",3,IF(O195="Poco Probable",2,IF(O195="Improbable",1,0)))))</f>
        <v>0</v>
      </c>
      <c r="Q195" s="5"/>
      <c r="R195" s="70">
        <f t="shared" ref="R195:R223" si="45">IF(Q195="Catastroficas",5,IF(Q195="Mayores",4,IF(Q195="Moderadas",3,IF(Q195="Menores",2,IF(Q195="Insignificante",1,0)))))</f>
        <v>0</v>
      </c>
      <c r="S195" s="70">
        <f t="shared" ref="S195:S223" si="46">+P195*R195</f>
        <v>0</v>
      </c>
      <c r="T195" s="71">
        <f t="shared" ref="T195:T223" si="47">IF(S195&gt;=13,"Extremo",IF(S195&gt;=9,"Alto",IF(S195&gt;=5,"Moderado",IF(S195&gt;=1,"Bajo",0))))</f>
        <v>0</v>
      </c>
      <c r="U195" s="8"/>
      <c r="V195" s="74"/>
      <c r="W195" s="5"/>
      <c r="X195" s="70">
        <f t="shared" ref="X195:X223" si="48">IF(W195="Permanente",10,IF(W195="Periodico",7,IF(W195="Ocasional",4,0)))</f>
        <v>0</v>
      </c>
      <c r="Y195" s="5"/>
      <c r="Z195" s="119">
        <f t="shared" ref="Z195:Z223" si="49">IF(Y195="Preventivo",3,IF(Y195="Correctivo",2,IF(Y195="Detectivo",1,0)))</f>
        <v>0</v>
      </c>
      <c r="AA195" s="5"/>
      <c r="AB195" s="70">
        <f t="shared" ref="AB195:AB223" si="50">IF(U195="SI",(X195+Z195),IF(U195="NO",1,0))</f>
        <v>0</v>
      </c>
      <c r="AC195" s="70" t="str">
        <f t="shared" ref="AC195:AC223" si="51">IF(AB195&gt;=10,"Optimo",IF(AB195&gt;=9,"Bueno",IF(AB195&gt;=7,"Mas que Regular",IF(AB195&gt;=5,"Regular",IF(AB195&gt;=1,"Insuficiente","")))))</f>
        <v/>
      </c>
      <c r="AD195" s="70">
        <f t="shared" ref="AD195:AD223" si="52">IF(AC195="Optimo",5,IF(AC195="Bueno",4,IF(AC195="Mas que Regular",3,IF(AC195="Regular",2,IF(AC195="Insuficiente",1,0)))))</f>
        <v>0</v>
      </c>
      <c r="AE195" s="71" t="str">
        <f t="shared" ref="AE195:AE223" si="53">IF(AND(T195="Extremo",AC195="Insuficiente"),"No Aceptable",IF(AND(T195="Extremo",AC195="Regular"),"No Aceptable",IF(AND(T195="Extremo",AC195="Mas que Regular"),"Mayor",IF(AND(T195="Extremo",AC195="Bueno"),"Media",IF(AND(T195="Extremo",AC195="Optimo"),"Menor",IF(AND(T195="Alto",AC195="Insuficiente"),"Mayor",IF(AND(T195="Alto",AC195="Regular"),"Mayor",IF(AND(T195="Alto",AC195="Mas que Regular"),"Mayor",IF(AND(T195="Alto",AC195="Bueno"),"Media",IF(AND(T195="Alto",AC195="Optimo"),"Menor",IF(AND(T195="Moderado",AC195="Insuficiente"),"Media",IF(AND(T195="Moderado",AC195="Regular"),"Media",IF(AND(T195="Moderado",AC195="Mas que Regular"),"Media",IF(AND(T195="Moderado",AC195="Bueno"),"Media",IF(AND(T195="Moderado",AC195="Optimo"),"Menor",IF(OR(T195="",AC195=""),"","Menor"))))))))))))))))</f>
        <v/>
      </c>
      <c r="AF195" s="72">
        <f t="shared" ref="AF195:AF223" si="54">IF(AD195=0,0,S195/AD195)</f>
        <v>0</v>
      </c>
    </row>
    <row r="196" spans="4:32" x14ac:dyDescent="0.2">
      <c r="D196" s="116"/>
      <c r="E196" s="117"/>
      <c r="F196" s="119" t="s">
        <v>299</v>
      </c>
      <c r="G196" s="118"/>
      <c r="H196" s="151"/>
      <c r="I196" s="151"/>
      <c r="J196" s="151"/>
      <c r="K196" s="151"/>
      <c r="L196" s="151"/>
      <c r="M196" s="151"/>
      <c r="N196" s="151"/>
      <c r="O196" s="5"/>
      <c r="P196" s="70">
        <f t="shared" si="44"/>
        <v>0</v>
      </c>
      <c r="Q196" s="5"/>
      <c r="R196" s="70">
        <f t="shared" si="45"/>
        <v>0</v>
      </c>
      <c r="S196" s="70">
        <f t="shared" si="46"/>
        <v>0</v>
      </c>
      <c r="T196" s="71">
        <f t="shared" si="47"/>
        <v>0</v>
      </c>
      <c r="U196" s="8"/>
      <c r="V196" s="74"/>
      <c r="W196" s="5"/>
      <c r="X196" s="70">
        <f t="shared" si="48"/>
        <v>0</v>
      </c>
      <c r="Y196" s="5"/>
      <c r="Z196" s="119">
        <f t="shared" si="49"/>
        <v>0</v>
      </c>
      <c r="AA196" s="5"/>
      <c r="AB196" s="70">
        <f t="shared" si="50"/>
        <v>0</v>
      </c>
      <c r="AC196" s="70" t="str">
        <f t="shared" si="51"/>
        <v/>
      </c>
      <c r="AD196" s="70">
        <f t="shared" si="52"/>
        <v>0</v>
      </c>
      <c r="AE196" s="71" t="str">
        <f t="shared" si="53"/>
        <v/>
      </c>
      <c r="AF196" s="72">
        <f t="shared" si="54"/>
        <v>0</v>
      </c>
    </row>
    <row r="197" spans="4:32" x14ac:dyDescent="0.2">
      <c r="D197" s="116"/>
      <c r="E197" s="117"/>
      <c r="F197" s="119" t="s">
        <v>300</v>
      </c>
      <c r="G197" s="118"/>
      <c r="H197" s="151"/>
      <c r="I197" s="151"/>
      <c r="J197" s="151"/>
      <c r="K197" s="151"/>
      <c r="L197" s="151"/>
      <c r="M197" s="151"/>
      <c r="N197" s="151"/>
      <c r="O197" s="5"/>
      <c r="P197" s="70">
        <f t="shared" si="44"/>
        <v>0</v>
      </c>
      <c r="Q197" s="5"/>
      <c r="R197" s="70">
        <f t="shared" si="45"/>
        <v>0</v>
      </c>
      <c r="S197" s="70">
        <f t="shared" si="46"/>
        <v>0</v>
      </c>
      <c r="T197" s="71">
        <f t="shared" si="47"/>
        <v>0</v>
      </c>
      <c r="U197" s="8"/>
      <c r="V197" s="74"/>
      <c r="W197" s="5"/>
      <c r="X197" s="70">
        <f t="shared" si="48"/>
        <v>0</v>
      </c>
      <c r="Y197" s="5"/>
      <c r="Z197" s="119">
        <f t="shared" si="49"/>
        <v>0</v>
      </c>
      <c r="AA197" s="5"/>
      <c r="AB197" s="70">
        <f t="shared" si="50"/>
        <v>0</v>
      </c>
      <c r="AC197" s="70" t="str">
        <f t="shared" si="51"/>
        <v/>
      </c>
      <c r="AD197" s="70">
        <f t="shared" si="52"/>
        <v>0</v>
      </c>
      <c r="AE197" s="71" t="str">
        <f t="shared" si="53"/>
        <v/>
      </c>
      <c r="AF197" s="72">
        <f t="shared" si="54"/>
        <v>0</v>
      </c>
    </row>
    <row r="198" spans="4:32" x14ac:dyDescent="0.2">
      <c r="D198" s="116"/>
      <c r="E198" s="117"/>
      <c r="F198" s="119" t="s">
        <v>301</v>
      </c>
      <c r="G198" s="118"/>
      <c r="H198" s="151"/>
      <c r="I198" s="151"/>
      <c r="J198" s="151"/>
      <c r="K198" s="151"/>
      <c r="L198" s="151"/>
      <c r="M198" s="151"/>
      <c r="N198" s="151"/>
      <c r="O198" s="5"/>
      <c r="P198" s="70">
        <f t="shared" si="44"/>
        <v>0</v>
      </c>
      <c r="Q198" s="5"/>
      <c r="R198" s="70">
        <f t="shared" si="45"/>
        <v>0</v>
      </c>
      <c r="S198" s="70">
        <f t="shared" si="46"/>
        <v>0</v>
      </c>
      <c r="T198" s="71">
        <f t="shared" si="47"/>
        <v>0</v>
      </c>
      <c r="U198" s="8"/>
      <c r="V198" s="74"/>
      <c r="W198" s="5"/>
      <c r="X198" s="70">
        <f t="shared" si="48"/>
        <v>0</v>
      </c>
      <c r="Y198" s="5"/>
      <c r="Z198" s="119">
        <f t="shared" si="49"/>
        <v>0</v>
      </c>
      <c r="AA198" s="5"/>
      <c r="AB198" s="70">
        <f t="shared" si="50"/>
        <v>0</v>
      </c>
      <c r="AC198" s="70" t="str">
        <f t="shared" si="51"/>
        <v/>
      </c>
      <c r="AD198" s="70">
        <f t="shared" si="52"/>
        <v>0</v>
      </c>
      <c r="AE198" s="71" t="str">
        <f t="shared" si="53"/>
        <v/>
      </c>
      <c r="AF198" s="72">
        <f t="shared" si="54"/>
        <v>0</v>
      </c>
    </row>
    <row r="199" spans="4:32" x14ac:dyDescent="0.2">
      <c r="D199" s="116"/>
      <c r="E199" s="117"/>
      <c r="F199" s="119" t="s">
        <v>302</v>
      </c>
      <c r="G199" s="118"/>
      <c r="H199" s="151"/>
      <c r="I199" s="151"/>
      <c r="J199" s="151"/>
      <c r="K199" s="151"/>
      <c r="L199" s="151"/>
      <c r="M199" s="151"/>
      <c r="N199" s="151"/>
      <c r="O199" s="5"/>
      <c r="P199" s="70">
        <f t="shared" si="44"/>
        <v>0</v>
      </c>
      <c r="Q199" s="5"/>
      <c r="R199" s="70">
        <f t="shared" si="45"/>
        <v>0</v>
      </c>
      <c r="S199" s="70">
        <f t="shared" si="46"/>
        <v>0</v>
      </c>
      <c r="T199" s="71">
        <f t="shared" si="47"/>
        <v>0</v>
      </c>
      <c r="U199" s="8"/>
      <c r="V199" s="74"/>
      <c r="W199" s="5"/>
      <c r="X199" s="70">
        <f t="shared" si="48"/>
        <v>0</v>
      </c>
      <c r="Y199" s="5"/>
      <c r="Z199" s="119">
        <f t="shared" si="49"/>
        <v>0</v>
      </c>
      <c r="AA199" s="5"/>
      <c r="AB199" s="70">
        <f t="shared" si="50"/>
        <v>0</v>
      </c>
      <c r="AC199" s="70" t="str">
        <f t="shared" si="51"/>
        <v/>
      </c>
      <c r="AD199" s="70">
        <f t="shared" si="52"/>
        <v>0</v>
      </c>
      <c r="AE199" s="71" t="str">
        <f t="shared" si="53"/>
        <v/>
      </c>
      <c r="AF199" s="72">
        <f t="shared" si="54"/>
        <v>0</v>
      </c>
    </row>
    <row r="200" spans="4:32" x14ac:dyDescent="0.2">
      <c r="D200" s="116"/>
      <c r="E200" s="117"/>
      <c r="F200" s="119" t="s">
        <v>303</v>
      </c>
      <c r="G200" s="118"/>
      <c r="H200" s="151"/>
      <c r="I200" s="151"/>
      <c r="J200" s="151"/>
      <c r="K200" s="151"/>
      <c r="L200" s="151"/>
      <c r="M200" s="151"/>
      <c r="N200" s="151"/>
      <c r="O200" s="5"/>
      <c r="P200" s="70">
        <f t="shared" si="44"/>
        <v>0</v>
      </c>
      <c r="Q200" s="5"/>
      <c r="R200" s="70">
        <f t="shared" si="45"/>
        <v>0</v>
      </c>
      <c r="S200" s="70">
        <f t="shared" si="46"/>
        <v>0</v>
      </c>
      <c r="T200" s="71">
        <f t="shared" si="47"/>
        <v>0</v>
      </c>
      <c r="U200" s="8"/>
      <c r="V200" s="74"/>
      <c r="W200" s="5"/>
      <c r="X200" s="70">
        <f t="shared" si="48"/>
        <v>0</v>
      </c>
      <c r="Y200" s="5"/>
      <c r="Z200" s="119">
        <f t="shared" si="49"/>
        <v>0</v>
      </c>
      <c r="AA200" s="5"/>
      <c r="AB200" s="70">
        <f t="shared" si="50"/>
        <v>0</v>
      </c>
      <c r="AC200" s="70" t="str">
        <f t="shared" si="51"/>
        <v/>
      </c>
      <c r="AD200" s="70">
        <f t="shared" si="52"/>
        <v>0</v>
      </c>
      <c r="AE200" s="71" t="str">
        <f t="shared" si="53"/>
        <v/>
      </c>
      <c r="AF200" s="72">
        <f t="shared" si="54"/>
        <v>0</v>
      </c>
    </row>
    <row r="201" spans="4:32" x14ac:dyDescent="0.2">
      <c r="D201" s="116"/>
      <c r="E201" s="117"/>
      <c r="F201" s="119" t="s">
        <v>304</v>
      </c>
      <c r="G201" s="118"/>
      <c r="H201" s="151"/>
      <c r="I201" s="151"/>
      <c r="J201" s="151"/>
      <c r="K201" s="151"/>
      <c r="L201" s="151"/>
      <c r="M201" s="151"/>
      <c r="N201" s="151"/>
      <c r="O201" s="5"/>
      <c r="P201" s="70">
        <f t="shared" si="44"/>
        <v>0</v>
      </c>
      <c r="Q201" s="5"/>
      <c r="R201" s="70">
        <f t="shared" si="45"/>
        <v>0</v>
      </c>
      <c r="S201" s="70">
        <f t="shared" si="46"/>
        <v>0</v>
      </c>
      <c r="T201" s="71">
        <f t="shared" si="47"/>
        <v>0</v>
      </c>
      <c r="U201" s="8"/>
      <c r="V201" s="74"/>
      <c r="W201" s="5"/>
      <c r="X201" s="70">
        <f t="shared" si="48"/>
        <v>0</v>
      </c>
      <c r="Y201" s="5"/>
      <c r="Z201" s="119">
        <f t="shared" si="49"/>
        <v>0</v>
      </c>
      <c r="AA201" s="5"/>
      <c r="AB201" s="70">
        <f t="shared" si="50"/>
        <v>0</v>
      </c>
      <c r="AC201" s="70" t="str">
        <f t="shared" si="51"/>
        <v/>
      </c>
      <c r="AD201" s="70">
        <f t="shared" si="52"/>
        <v>0</v>
      </c>
      <c r="AE201" s="71" t="str">
        <f t="shared" si="53"/>
        <v/>
      </c>
      <c r="AF201" s="72">
        <f t="shared" si="54"/>
        <v>0</v>
      </c>
    </row>
    <row r="202" spans="4:32" x14ac:dyDescent="0.2">
      <c r="D202" s="116"/>
      <c r="E202" s="117"/>
      <c r="F202" s="119" t="s">
        <v>305</v>
      </c>
      <c r="G202" s="118"/>
      <c r="H202" s="151"/>
      <c r="I202" s="151"/>
      <c r="J202" s="151"/>
      <c r="K202" s="151"/>
      <c r="L202" s="151"/>
      <c r="M202" s="151"/>
      <c r="N202" s="151"/>
      <c r="O202" s="5"/>
      <c r="P202" s="70">
        <f t="shared" si="44"/>
        <v>0</v>
      </c>
      <c r="Q202" s="5"/>
      <c r="R202" s="70">
        <f t="shared" si="45"/>
        <v>0</v>
      </c>
      <c r="S202" s="70">
        <f t="shared" si="46"/>
        <v>0</v>
      </c>
      <c r="T202" s="71">
        <f t="shared" si="47"/>
        <v>0</v>
      </c>
      <c r="U202" s="8"/>
      <c r="V202" s="74"/>
      <c r="W202" s="5"/>
      <c r="X202" s="70">
        <f t="shared" si="48"/>
        <v>0</v>
      </c>
      <c r="Y202" s="5"/>
      <c r="Z202" s="119">
        <f t="shared" si="49"/>
        <v>0</v>
      </c>
      <c r="AA202" s="5"/>
      <c r="AB202" s="70">
        <f t="shared" si="50"/>
        <v>0</v>
      </c>
      <c r="AC202" s="70" t="str">
        <f t="shared" si="51"/>
        <v/>
      </c>
      <c r="AD202" s="70">
        <f t="shared" si="52"/>
        <v>0</v>
      </c>
      <c r="AE202" s="71" t="str">
        <f t="shared" si="53"/>
        <v/>
      </c>
      <c r="AF202" s="72">
        <f t="shared" si="54"/>
        <v>0</v>
      </c>
    </row>
    <row r="203" spans="4:32" x14ac:dyDescent="0.2">
      <c r="D203" s="116"/>
      <c r="E203" s="117"/>
      <c r="F203" s="119" t="s">
        <v>306</v>
      </c>
      <c r="G203" s="118"/>
      <c r="H203" s="151"/>
      <c r="I203" s="151"/>
      <c r="J203" s="151"/>
      <c r="K203" s="151"/>
      <c r="L203" s="151"/>
      <c r="M203" s="151"/>
      <c r="N203" s="151"/>
      <c r="O203" s="5"/>
      <c r="P203" s="70">
        <f t="shared" si="44"/>
        <v>0</v>
      </c>
      <c r="Q203" s="5"/>
      <c r="R203" s="70">
        <f t="shared" si="45"/>
        <v>0</v>
      </c>
      <c r="S203" s="70">
        <f t="shared" si="46"/>
        <v>0</v>
      </c>
      <c r="T203" s="71">
        <f t="shared" si="47"/>
        <v>0</v>
      </c>
      <c r="U203" s="8"/>
      <c r="V203" s="74"/>
      <c r="W203" s="5"/>
      <c r="X203" s="70">
        <f t="shared" si="48"/>
        <v>0</v>
      </c>
      <c r="Y203" s="5"/>
      <c r="Z203" s="119">
        <f t="shared" si="49"/>
        <v>0</v>
      </c>
      <c r="AA203" s="5"/>
      <c r="AB203" s="70">
        <f t="shared" si="50"/>
        <v>0</v>
      </c>
      <c r="AC203" s="70" t="str">
        <f t="shared" si="51"/>
        <v/>
      </c>
      <c r="AD203" s="70">
        <f t="shared" si="52"/>
        <v>0</v>
      </c>
      <c r="AE203" s="71" t="str">
        <f t="shared" si="53"/>
        <v/>
      </c>
      <c r="AF203" s="72">
        <f t="shared" si="54"/>
        <v>0</v>
      </c>
    </row>
    <row r="204" spans="4:32" x14ac:dyDescent="0.2">
      <c r="D204" s="116"/>
      <c r="E204" s="117"/>
      <c r="F204" s="119" t="s">
        <v>307</v>
      </c>
      <c r="G204" s="118"/>
      <c r="H204" s="151"/>
      <c r="I204" s="151"/>
      <c r="J204" s="151"/>
      <c r="K204" s="151"/>
      <c r="L204" s="151"/>
      <c r="M204" s="151"/>
      <c r="N204" s="151"/>
      <c r="O204" s="5"/>
      <c r="P204" s="70">
        <f t="shared" si="44"/>
        <v>0</v>
      </c>
      <c r="Q204" s="5"/>
      <c r="R204" s="70">
        <f t="shared" si="45"/>
        <v>0</v>
      </c>
      <c r="S204" s="70">
        <f t="shared" si="46"/>
        <v>0</v>
      </c>
      <c r="T204" s="71">
        <f t="shared" si="47"/>
        <v>0</v>
      </c>
      <c r="U204" s="8"/>
      <c r="V204" s="74"/>
      <c r="W204" s="5"/>
      <c r="X204" s="70">
        <f t="shared" si="48"/>
        <v>0</v>
      </c>
      <c r="Y204" s="5"/>
      <c r="Z204" s="119">
        <f t="shared" si="49"/>
        <v>0</v>
      </c>
      <c r="AA204" s="5"/>
      <c r="AB204" s="70">
        <f t="shared" si="50"/>
        <v>0</v>
      </c>
      <c r="AC204" s="70" t="str">
        <f t="shared" si="51"/>
        <v/>
      </c>
      <c r="AD204" s="70">
        <f t="shared" si="52"/>
        <v>0</v>
      </c>
      <c r="AE204" s="71" t="str">
        <f t="shared" si="53"/>
        <v/>
      </c>
      <c r="AF204" s="72">
        <f t="shared" si="54"/>
        <v>0</v>
      </c>
    </row>
    <row r="205" spans="4:32" x14ac:dyDescent="0.2">
      <c r="D205" s="116"/>
      <c r="E205" s="117"/>
      <c r="F205" s="119" t="s">
        <v>308</v>
      </c>
      <c r="G205" s="118"/>
      <c r="H205" s="151"/>
      <c r="I205" s="151"/>
      <c r="J205" s="151"/>
      <c r="K205" s="151"/>
      <c r="L205" s="151"/>
      <c r="M205" s="151"/>
      <c r="N205" s="151"/>
      <c r="O205" s="5"/>
      <c r="P205" s="70">
        <f t="shared" si="44"/>
        <v>0</v>
      </c>
      <c r="Q205" s="5"/>
      <c r="R205" s="70">
        <f t="shared" si="45"/>
        <v>0</v>
      </c>
      <c r="S205" s="70">
        <f t="shared" si="46"/>
        <v>0</v>
      </c>
      <c r="T205" s="71">
        <f t="shared" si="47"/>
        <v>0</v>
      </c>
      <c r="U205" s="8"/>
      <c r="V205" s="74"/>
      <c r="W205" s="5"/>
      <c r="X205" s="70">
        <f t="shared" si="48"/>
        <v>0</v>
      </c>
      <c r="Y205" s="5"/>
      <c r="Z205" s="119">
        <f t="shared" si="49"/>
        <v>0</v>
      </c>
      <c r="AA205" s="5"/>
      <c r="AB205" s="70">
        <f t="shared" si="50"/>
        <v>0</v>
      </c>
      <c r="AC205" s="70" t="str">
        <f t="shared" si="51"/>
        <v/>
      </c>
      <c r="AD205" s="70">
        <f t="shared" si="52"/>
        <v>0</v>
      </c>
      <c r="AE205" s="71" t="str">
        <f t="shared" si="53"/>
        <v/>
      </c>
      <c r="AF205" s="72">
        <f t="shared" si="54"/>
        <v>0</v>
      </c>
    </row>
    <row r="206" spans="4:32" x14ac:dyDescent="0.2">
      <c r="D206" s="116"/>
      <c r="E206" s="117"/>
      <c r="F206" s="119" t="s">
        <v>309</v>
      </c>
      <c r="G206" s="118"/>
      <c r="H206" s="151"/>
      <c r="I206" s="151"/>
      <c r="J206" s="151"/>
      <c r="K206" s="151"/>
      <c r="L206" s="151"/>
      <c r="M206" s="151"/>
      <c r="N206" s="151"/>
      <c r="O206" s="5"/>
      <c r="P206" s="70">
        <f t="shared" si="44"/>
        <v>0</v>
      </c>
      <c r="Q206" s="5"/>
      <c r="R206" s="70">
        <f t="shared" si="45"/>
        <v>0</v>
      </c>
      <c r="S206" s="70">
        <f t="shared" si="46"/>
        <v>0</v>
      </c>
      <c r="T206" s="71">
        <f t="shared" si="47"/>
        <v>0</v>
      </c>
      <c r="U206" s="8"/>
      <c r="V206" s="74"/>
      <c r="W206" s="5"/>
      <c r="X206" s="70">
        <f t="shared" si="48"/>
        <v>0</v>
      </c>
      <c r="Y206" s="5"/>
      <c r="Z206" s="119">
        <f t="shared" si="49"/>
        <v>0</v>
      </c>
      <c r="AA206" s="5"/>
      <c r="AB206" s="70">
        <f t="shared" si="50"/>
        <v>0</v>
      </c>
      <c r="AC206" s="70" t="str">
        <f t="shared" si="51"/>
        <v/>
      </c>
      <c r="AD206" s="70">
        <f t="shared" si="52"/>
        <v>0</v>
      </c>
      <c r="AE206" s="71" t="str">
        <f t="shared" si="53"/>
        <v/>
      </c>
      <c r="AF206" s="72">
        <f t="shared" si="54"/>
        <v>0</v>
      </c>
    </row>
    <row r="207" spans="4:32" x14ac:dyDescent="0.2">
      <c r="D207" s="116"/>
      <c r="E207" s="117"/>
      <c r="F207" s="119" t="s">
        <v>310</v>
      </c>
      <c r="G207" s="118"/>
      <c r="H207" s="151"/>
      <c r="I207" s="151"/>
      <c r="J207" s="151"/>
      <c r="K207" s="151"/>
      <c r="L207" s="151"/>
      <c r="M207" s="151"/>
      <c r="N207" s="151"/>
      <c r="O207" s="5"/>
      <c r="P207" s="70">
        <f t="shared" si="44"/>
        <v>0</v>
      </c>
      <c r="Q207" s="5"/>
      <c r="R207" s="70">
        <f t="shared" si="45"/>
        <v>0</v>
      </c>
      <c r="S207" s="70">
        <f t="shared" si="46"/>
        <v>0</v>
      </c>
      <c r="T207" s="71">
        <f t="shared" si="47"/>
        <v>0</v>
      </c>
      <c r="U207" s="8"/>
      <c r="V207" s="74"/>
      <c r="W207" s="5"/>
      <c r="X207" s="70">
        <f t="shared" si="48"/>
        <v>0</v>
      </c>
      <c r="Y207" s="5"/>
      <c r="Z207" s="119">
        <f t="shared" si="49"/>
        <v>0</v>
      </c>
      <c r="AA207" s="5"/>
      <c r="AB207" s="70">
        <f t="shared" si="50"/>
        <v>0</v>
      </c>
      <c r="AC207" s="70" t="str">
        <f t="shared" si="51"/>
        <v/>
      </c>
      <c r="AD207" s="70">
        <f t="shared" si="52"/>
        <v>0</v>
      </c>
      <c r="AE207" s="71" t="str">
        <f t="shared" si="53"/>
        <v/>
      </c>
      <c r="AF207" s="72">
        <f t="shared" si="54"/>
        <v>0</v>
      </c>
    </row>
    <row r="208" spans="4:32" x14ac:dyDescent="0.2">
      <c r="D208" s="116"/>
      <c r="E208" s="117"/>
      <c r="F208" s="119" t="s">
        <v>311</v>
      </c>
      <c r="G208" s="118"/>
      <c r="H208" s="151"/>
      <c r="I208" s="151"/>
      <c r="J208" s="151"/>
      <c r="K208" s="151"/>
      <c r="L208" s="151"/>
      <c r="M208" s="151"/>
      <c r="N208" s="151"/>
      <c r="O208" s="5"/>
      <c r="P208" s="70">
        <f t="shared" si="44"/>
        <v>0</v>
      </c>
      <c r="Q208" s="5"/>
      <c r="R208" s="70">
        <f t="shared" si="45"/>
        <v>0</v>
      </c>
      <c r="S208" s="70">
        <f t="shared" si="46"/>
        <v>0</v>
      </c>
      <c r="T208" s="71">
        <f t="shared" si="47"/>
        <v>0</v>
      </c>
      <c r="U208" s="8"/>
      <c r="V208" s="74"/>
      <c r="W208" s="5"/>
      <c r="X208" s="70">
        <f t="shared" si="48"/>
        <v>0</v>
      </c>
      <c r="Y208" s="5"/>
      <c r="Z208" s="119">
        <f t="shared" si="49"/>
        <v>0</v>
      </c>
      <c r="AA208" s="5"/>
      <c r="AB208" s="70">
        <f t="shared" si="50"/>
        <v>0</v>
      </c>
      <c r="AC208" s="70" t="str">
        <f t="shared" si="51"/>
        <v/>
      </c>
      <c r="AD208" s="70">
        <f t="shared" si="52"/>
        <v>0</v>
      </c>
      <c r="AE208" s="71" t="str">
        <f t="shared" si="53"/>
        <v/>
      </c>
      <c r="AF208" s="72">
        <f t="shared" si="54"/>
        <v>0</v>
      </c>
    </row>
    <row r="209" spans="4:32" x14ac:dyDescent="0.2">
      <c r="D209" s="116"/>
      <c r="E209" s="117"/>
      <c r="F209" s="119" t="s">
        <v>312</v>
      </c>
      <c r="G209" s="118"/>
      <c r="H209" s="151"/>
      <c r="I209" s="151"/>
      <c r="J209" s="151"/>
      <c r="K209" s="151"/>
      <c r="L209" s="151"/>
      <c r="M209" s="151"/>
      <c r="N209" s="151"/>
      <c r="O209" s="5"/>
      <c r="P209" s="70">
        <f t="shared" si="44"/>
        <v>0</v>
      </c>
      <c r="Q209" s="5"/>
      <c r="R209" s="70">
        <f t="shared" si="45"/>
        <v>0</v>
      </c>
      <c r="S209" s="70">
        <f t="shared" si="46"/>
        <v>0</v>
      </c>
      <c r="T209" s="71">
        <f t="shared" si="47"/>
        <v>0</v>
      </c>
      <c r="U209" s="8"/>
      <c r="V209" s="74"/>
      <c r="W209" s="5"/>
      <c r="X209" s="70">
        <f t="shared" si="48"/>
        <v>0</v>
      </c>
      <c r="Y209" s="5"/>
      <c r="Z209" s="119">
        <f t="shared" si="49"/>
        <v>0</v>
      </c>
      <c r="AA209" s="5"/>
      <c r="AB209" s="70">
        <f t="shared" si="50"/>
        <v>0</v>
      </c>
      <c r="AC209" s="70" t="str">
        <f t="shared" si="51"/>
        <v/>
      </c>
      <c r="AD209" s="70">
        <f t="shared" si="52"/>
        <v>0</v>
      </c>
      <c r="AE209" s="71" t="str">
        <f t="shared" si="53"/>
        <v/>
      </c>
      <c r="AF209" s="72">
        <f t="shared" si="54"/>
        <v>0</v>
      </c>
    </row>
    <row r="210" spans="4:32" x14ac:dyDescent="0.2">
      <c r="D210" s="116"/>
      <c r="E210" s="117"/>
      <c r="F210" s="119" t="s">
        <v>313</v>
      </c>
      <c r="G210" s="118"/>
      <c r="H210" s="151"/>
      <c r="I210" s="151"/>
      <c r="J210" s="151"/>
      <c r="K210" s="151"/>
      <c r="L210" s="151"/>
      <c r="M210" s="151"/>
      <c r="N210" s="151"/>
      <c r="O210" s="5"/>
      <c r="P210" s="70">
        <f t="shared" si="44"/>
        <v>0</v>
      </c>
      <c r="Q210" s="5"/>
      <c r="R210" s="70">
        <f t="shared" si="45"/>
        <v>0</v>
      </c>
      <c r="S210" s="70">
        <f t="shared" si="46"/>
        <v>0</v>
      </c>
      <c r="T210" s="71">
        <f t="shared" si="47"/>
        <v>0</v>
      </c>
      <c r="U210" s="8"/>
      <c r="V210" s="74"/>
      <c r="W210" s="5"/>
      <c r="X210" s="70">
        <f t="shared" si="48"/>
        <v>0</v>
      </c>
      <c r="Y210" s="5"/>
      <c r="Z210" s="119">
        <f t="shared" si="49"/>
        <v>0</v>
      </c>
      <c r="AA210" s="5"/>
      <c r="AB210" s="70">
        <f t="shared" si="50"/>
        <v>0</v>
      </c>
      <c r="AC210" s="70" t="str">
        <f t="shared" si="51"/>
        <v/>
      </c>
      <c r="AD210" s="70">
        <f t="shared" si="52"/>
        <v>0</v>
      </c>
      <c r="AE210" s="71" t="str">
        <f t="shared" si="53"/>
        <v/>
      </c>
      <c r="AF210" s="72">
        <f t="shared" si="54"/>
        <v>0</v>
      </c>
    </row>
    <row r="211" spans="4:32" x14ac:dyDescent="0.2">
      <c r="D211" s="116"/>
      <c r="E211" s="117"/>
      <c r="F211" s="119" t="s">
        <v>314</v>
      </c>
      <c r="G211" s="118"/>
      <c r="H211" s="151"/>
      <c r="I211" s="151"/>
      <c r="J211" s="151"/>
      <c r="K211" s="151"/>
      <c r="L211" s="151"/>
      <c r="M211" s="151"/>
      <c r="N211" s="151"/>
      <c r="O211" s="5"/>
      <c r="P211" s="70">
        <f t="shared" si="44"/>
        <v>0</v>
      </c>
      <c r="Q211" s="5"/>
      <c r="R211" s="70">
        <f t="shared" si="45"/>
        <v>0</v>
      </c>
      <c r="S211" s="70">
        <f t="shared" si="46"/>
        <v>0</v>
      </c>
      <c r="T211" s="71">
        <f t="shared" si="47"/>
        <v>0</v>
      </c>
      <c r="U211" s="8"/>
      <c r="V211" s="74"/>
      <c r="W211" s="5"/>
      <c r="X211" s="70">
        <f t="shared" si="48"/>
        <v>0</v>
      </c>
      <c r="Y211" s="5"/>
      <c r="Z211" s="119">
        <f t="shared" si="49"/>
        <v>0</v>
      </c>
      <c r="AA211" s="5"/>
      <c r="AB211" s="70">
        <f t="shared" si="50"/>
        <v>0</v>
      </c>
      <c r="AC211" s="70" t="str">
        <f t="shared" si="51"/>
        <v/>
      </c>
      <c r="AD211" s="70">
        <f t="shared" si="52"/>
        <v>0</v>
      </c>
      <c r="AE211" s="71" t="str">
        <f t="shared" si="53"/>
        <v/>
      </c>
      <c r="AF211" s="72">
        <f t="shared" si="54"/>
        <v>0</v>
      </c>
    </row>
    <row r="212" spans="4:32" x14ac:dyDescent="0.2">
      <c r="D212" s="116"/>
      <c r="E212" s="117"/>
      <c r="F212" s="119" t="s">
        <v>315</v>
      </c>
      <c r="G212" s="118"/>
      <c r="H212" s="151"/>
      <c r="I212" s="151"/>
      <c r="J212" s="151"/>
      <c r="K212" s="151"/>
      <c r="L212" s="151"/>
      <c r="M212" s="151"/>
      <c r="N212" s="151"/>
      <c r="O212" s="5"/>
      <c r="P212" s="70">
        <f t="shared" si="44"/>
        <v>0</v>
      </c>
      <c r="Q212" s="5"/>
      <c r="R212" s="70">
        <f t="shared" si="45"/>
        <v>0</v>
      </c>
      <c r="S212" s="70">
        <f t="shared" si="46"/>
        <v>0</v>
      </c>
      <c r="T212" s="71">
        <f t="shared" si="47"/>
        <v>0</v>
      </c>
      <c r="U212" s="8"/>
      <c r="V212" s="74"/>
      <c r="W212" s="5"/>
      <c r="X212" s="70">
        <f t="shared" si="48"/>
        <v>0</v>
      </c>
      <c r="Y212" s="5"/>
      <c r="Z212" s="119">
        <f t="shared" si="49"/>
        <v>0</v>
      </c>
      <c r="AA212" s="5"/>
      <c r="AB212" s="70">
        <f t="shared" si="50"/>
        <v>0</v>
      </c>
      <c r="AC212" s="70" t="str">
        <f t="shared" si="51"/>
        <v/>
      </c>
      <c r="AD212" s="70">
        <f t="shared" si="52"/>
        <v>0</v>
      </c>
      <c r="AE212" s="71" t="str">
        <f t="shared" si="53"/>
        <v/>
      </c>
      <c r="AF212" s="72">
        <f t="shared" si="54"/>
        <v>0</v>
      </c>
    </row>
    <row r="213" spans="4:32" x14ac:dyDescent="0.2">
      <c r="D213" s="116"/>
      <c r="E213" s="117"/>
      <c r="F213" s="119" t="s">
        <v>316</v>
      </c>
      <c r="G213" s="118"/>
      <c r="H213" s="151"/>
      <c r="I213" s="151"/>
      <c r="J213" s="151"/>
      <c r="K213" s="151"/>
      <c r="L213" s="151"/>
      <c r="M213" s="151"/>
      <c r="N213" s="151"/>
      <c r="O213" s="5"/>
      <c r="P213" s="70">
        <f t="shared" si="44"/>
        <v>0</v>
      </c>
      <c r="Q213" s="5"/>
      <c r="R213" s="70">
        <f t="shared" si="45"/>
        <v>0</v>
      </c>
      <c r="S213" s="70">
        <f t="shared" si="46"/>
        <v>0</v>
      </c>
      <c r="T213" s="71">
        <f t="shared" si="47"/>
        <v>0</v>
      </c>
      <c r="U213" s="8"/>
      <c r="V213" s="74"/>
      <c r="W213" s="5"/>
      <c r="X213" s="70">
        <f t="shared" si="48"/>
        <v>0</v>
      </c>
      <c r="Y213" s="5"/>
      <c r="Z213" s="119">
        <f t="shared" si="49"/>
        <v>0</v>
      </c>
      <c r="AA213" s="5"/>
      <c r="AB213" s="70">
        <f t="shared" si="50"/>
        <v>0</v>
      </c>
      <c r="AC213" s="70" t="str">
        <f t="shared" si="51"/>
        <v/>
      </c>
      <c r="AD213" s="70">
        <f t="shared" si="52"/>
        <v>0</v>
      </c>
      <c r="AE213" s="71" t="str">
        <f t="shared" si="53"/>
        <v/>
      </c>
      <c r="AF213" s="72">
        <f t="shared" si="54"/>
        <v>0</v>
      </c>
    </row>
    <row r="214" spans="4:32" x14ac:dyDescent="0.2">
      <c r="D214" s="116"/>
      <c r="E214" s="117"/>
      <c r="F214" s="119" t="s">
        <v>317</v>
      </c>
      <c r="G214" s="118"/>
      <c r="H214" s="151"/>
      <c r="I214" s="151"/>
      <c r="J214" s="151"/>
      <c r="K214" s="151"/>
      <c r="L214" s="151"/>
      <c r="M214" s="151"/>
      <c r="N214" s="151"/>
      <c r="O214" s="5"/>
      <c r="P214" s="70">
        <f t="shared" si="44"/>
        <v>0</v>
      </c>
      <c r="Q214" s="5"/>
      <c r="R214" s="70">
        <f t="shared" si="45"/>
        <v>0</v>
      </c>
      <c r="S214" s="70">
        <f t="shared" si="46"/>
        <v>0</v>
      </c>
      <c r="T214" s="71">
        <f t="shared" si="47"/>
        <v>0</v>
      </c>
      <c r="U214" s="8"/>
      <c r="V214" s="74"/>
      <c r="W214" s="5"/>
      <c r="X214" s="70">
        <f t="shared" si="48"/>
        <v>0</v>
      </c>
      <c r="Y214" s="5"/>
      <c r="Z214" s="119">
        <f t="shared" si="49"/>
        <v>0</v>
      </c>
      <c r="AA214" s="5"/>
      <c r="AB214" s="70">
        <f t="shared" si="50"/>
        <v>0</v>
      </c>
      <c r="AC214" s="70" t="str">
        <f t="shared" si="51"/>
        <v/>
      </c>
      <c r="AD214" s="70">
        <f t="shared" si="52"/>
        <v>0</v>
      </c>
      <c r="AE214" s="71" t="str">
        <f t="shared" si="53"/>
        <v/>
      </c>
      <c r="AF214" s="72">
        <f t="shared" si="54"/>
        <v>0</v>
      </c>
    </row>
    <row r="215" spans="4:32" x14ac:dyDescent="0.2">
      <c r="D215" s="116"/>
      <c r="E215" s="117"/>
      <c r="F215" s="119" t="s">
        <v>318</v>
      </c>
      <c r="G215" s="118"/>
      <c r="H215" s="151"/>
      <c r="I215" s="151"/>
      <c r="J215" s="151"/>
      <c r="K215" s="151"/>
      <c r="L215" s="151"/>
      <c r="M215" s="151"/>
      <c r="N215" s="151"/>
      <c r="O215" s="5"/>
      <c r="P215" s="70">
        <f t="shared" si="44"/>
        <v>0</v>
      </c>
      <c r="Q215" s="5"/>
      <c r="R215" s="70">
        <f t="shared" si="45"/>
        <v>0</v>
      </c>
      <c r="S215" s="70">
        <f t="shared" si="46"/>
        <v>0</v>
      </c>
      <c r="T215" s="71">
        <f t="shared" si="47"/>
        <v>0</v>
      </c>
      <c r="U215" s="8"/>
      <c r="V215" s="74"/>
      <c r="W215" s="5"/>
      <c r="X215" s="70">
        <f t="shared" si="48"/>
        <v>0</v>
      </c>
      <c r="Y215" s="5"/>
      <c r="Z215" s="119">
        <f t="shared" si="49"/>
        <v>0</v>
      </c>
      <c r="AA215" s="5"/>
      <c r="AB215" s="70">
        <f t="shared" si="50"/>
        <v>0</v>
      </c>
      <c r="AC215" s="70" t="str">
        <f t="shared" si="51"/>
        <v/>
      </c>
      <c r="AD215" s="70">
        <f t="shared" si="52"/>
        <v>0</v>
      </c>
      <c r="AE215" s="71" t="str">
        <f t="shared" si="53"/>
        <v/>
      </c>
      <c r="AF215" s="72">
        <f t="shared" si="54"/>
        <v>0</v>
      </c>
    </row>
    <row r="216" spans="4:32" x14ac:dyDescent="0.2">
      <c r="D216" s="116"/>
      <c r="E216" s="117"/>
      <c r="F216" s="119" t="s">
        <v>319</v>
      </c>
      <c r="G216" s="118"/>
      <c r="H216" s="151"/>
      <c r="I216" s="151"/>
      <c r="J216" s="151"/>
      <c r="K216" s="151"/>
      <c r="L216" s="151"/>
      <c r="M216" s="151"/>
      <c r="N216" s="151"/>
      <c r="O216" s="5"/>
      <c r="P216" s="70">
        <f t="shared" si="44"/>
        <v>0</v>
      </c>
      <c r="Q216" s="5"/>
      <c r="R216" s="70">
        <f t="shared" si="45"/>
        <v>0</v>
      </c>
      <c r="S216" s="70">
        <f t="shared" si="46"/>
        <v>0</v>
      </c>
      <c r="T216" s="71">
        <f t="shared" si="47"/>
        <v>0</v>
      </c>
      <c r="U216" s="8"/>
      <c r="V216" s="74"/>
      <c r="W216" s="5"/>
      <c r="X216" s="70">
        <f t="shared" si="48"/>
        <v>0</v>
      </c>
      <c r="Y216" s="5"/>
      <c r="Z216" s="119">
        <f t="shared" si="49"/>
        <v>0</v>
      </c>
      <c r="AA216" s="5"/>
      <c r="AB216" s="70">
        <f t="shared" si="50"/>
        <v>0</v>
      </c>
      <c r="AC216" s="70" t="str">
        <f t="shared" si="51"/>
        <v/>
      </c>
      <c r="AD216" s="70">
        <f t="shared" si="52"/>
        <v>0</v>
      </c>
      <c r="AE216" s="71" t="str">
        <f t="shared" si="53"/>
        <v/>
      </c>
      <c r="AF216" s="72">
        <f t="shared" si="54"/>
        <v>0</v>
      </c>
    </row>
    <row r="217" spans="4:32" x14ac:dyDescent="0.2">
      <c r="D217" s="116"/>
      <c r="E217" s="117"/>
      <c r="F217" s="119" t="s">
        <v>320</v>
      </c>
      <c r="G217" s="118"/>
      <c r="H217" s="151"/>
      <c r="I217" s="151"/>
      <c r="J217" s="151"/>
      <c r="K217" s="151"/>
      <c r="L217" s="151"/>
      <c r="M217" s="151"/>
      <c r="N217" s="151"/>
      <c r="O217" s="5"/>
      <c r="P217" s="70">
        <f t="shared" si="44"/>
        <v>0</v>
      </c>
      <c r="Q217" s="5"/>
      <c r="R217" s="70">
        <f t="shared" si="45"/>
        <v>0</v>
      </c>
      <c r="S217" s="70">
        <f t="shared" si="46"/>
        <v>0</v>
      </c>
      <c r="T217" s="71">
        <f t="shared" si="47"/>
        <v>0</v>
      </c>
      <c r="U217" s="8"/>
      <c r="V217" s="74"/>
      <c r="W217" s="5"/>
      <c r="X217" s="70">
        <f t="shared" si="48"/>
        <v>0</v>
      </c>
      <c r="Y217" s="5"/>
      <c r="Z217" s="119">
        <f t="shared" si="49"/>
        <v>0</v>
      </c>
      <c r="AA217" s="5"/>
      <c r="AB217" s="70">
        <f t="shared" si="50"/>
        <v>0</v>
      </c>
      <c r="AC217" s="70" t="str">
        <f t="shared" si="51"/>
        <v/>
      </c>
      <c r="AD217" s="70">
        <f t="shared" si="52"/>
        <v>0</v>
      </c>
      <c r="AE217" s="71" t="str">
        <f t="shared" si="53"/>
        <v/>
      </c>
      <c r="AF217" s="72">
        <f t="shared" si="54"/>
        <v>0</v>
      </c>
    </row>
    <row r="218" spans="4:32" x14ac:dyDescent="0.2">
      <c r="D218" s="116"/>
      <c r="E218" s="117"/>
      <c r="F218" s="119" t="s">
        <v>321</v>
      </c>
      <c r="G218" s="118"/>
      <c r="H218" s="151"/>
      <c r="I218" s="151"/>
      <c r="J218" s="151"/>
      <c r="K218" s="151"/>
      <c r="L218" s="151"/>
      <c r="M218" s="151"/>
      <c r="N218" s="151"/>
      <c r="O218" s="5"/>
      <c r="P218" s="70">
        <f t="shared" si="44"/>
        <v>0</v>
      </c>
      <c r="Q218" s="5"/>
      <c r="R218" s="70">
        <f t="shared" si="45"/>
        <v>0</v>
      </c>
      <c r="S218" s="70">
        <f t="shared" si="46"/>
        <v>0</v>
      </c>
      <c r="T218" s="71">
        <f t="shared" si="47"/>
        <v>0</v>
      </c>
      <c r="U218" s="8"/>
      <c r="V218" s="74"/>
      <c r="W218" s="5"/>
      <c r="X218" s="70">
        <f t="shared" si="48"/>
        <v>0</v>
      </c>
      <c r="Y218" s="5"/>
      <c r="Z218" s="119">
        <f t="shared" si="49"/>
        <v>0</v>
      </c>
      <c r="AA218" s="5"/>
      <c r="AB218" s="70">
        <f t="shared" si="50"/>
        <v>0</v>
      </c>
      <c r="AC218" s="70" t="str">
        <f t="shared" si="51"/>
        <v/>
      </c>
      <c r="AD218" s="70">
        <f t="shared" si="52"/>
        <v>0</v>
      </c>
      <c r="AE218" s="71" t="str">
        <f t="shared" si="53"/>
        <v/>
      </c>
      <c r="AF218" s="72">
        <f t="shared" si="54"/>
        <v>0</v>
      </c>
    </row>
    <row r="219" spans="4:32" x14ac:dyDescent="0.2">
      <c r="D219" s="116"/>
      <c r="E219" s="117"/>
      <c r="F219" s="119" t="s">
        <v>322</v>
      </c>
      <c r="G219" s="118"/>
      <c r="H219" s="151"/>
      <c r="I219" s="151"/>
      <c r="J219" s="151"/>
      <c r="K219" s="151"/>
      <c r="L219" s="151"/>
      <c r="M219" s="151"/>
      <c r="N219" s="151"/>
      <c r="O219" s="5"/>
      <c r="P219" s="70">
        <f t="shared" si="44"/>
        <v>0</v>
      </c>
      <c r="Q219" s="5"/>
      <c r="R219" s="70">
        <f t="shared" si="45"/>
        <v>0</v>
      </c>
      <c r="S219" s="70">
        <f t="shared" si="46"/>
        <v>0</v>
      </c>
      <c r="T219" s="71">
        <f t="shared" si="47"/>
        <v>0</v>
      </c>
      <c r="U219" s="8"/>
      <c r="V219" s="74"/>
      <c r="W219" s="5"/>
      <c r="X219" s="70">
        <f t="shared" si="48"/>
        <v>0</v>
      </c>
      <c r="Y219" s="5"/>
      <c r="Z219" s="119">
        <f t="shared" si="49"/>
        <v>0</v>
      </c>
      <c r="AA219" s="5"/>
      <c r="AB219" s="70">
        <f t="shared" si="50"/>
        <v>0</v>
      </c>
      <c r="AC219" s="70" t="str">
        <f t="shared" si="51"/>
        <v/>
      </c>
      <c r="AD219" s="70">
        <f t="shared" si="52"/>
        <v>0</v>
      </c>
      <c r="AE219" s="71" t="str">
        <f t="shared" si="53"/>
        <v/>
      </c>
      <c r="AF219" s="72">
        <f t="shared" si="54"/>
        <v>0</v>
      </c>
    </row>
    <row r="220" spans="4:32" x14ac:dyDescent="0.2">
      <c r="D220" s="116"/>
      <c r="E220" s="117"/>
      <c r="F220" s="119" t="s">
        <v>347</v>
      </c>
      <c r="G220" s="118"/>
      <c r="H220" s="151"/>
      <c r="I220" s="151"/>
      <c r="J220" s="151"/>
      <c r="K220" s="151"/>
      <c r="L220" s="151"/>
      <c r="M220" s="151"/>
      <c r="N220" s="151"/>
      <c r="O220" s="5"/>
      <c r="P220" s="70">
        <f t="shared" si="44"/>
        <v>0</v>
      </c>
      <c r="Q220" s="5"/>
      <c r="R220" s="70">
        <f t="shared" si="45"/>
        <v>0</v>
      </c>
      <c r="S220" s="70">
        <f t="shared" si="46"/>
        <v>0</v>
      </c>
      <c r="T220" s="71">
        <f t="shared" si="47"/>
        <v>0</v>
      </c>
      <c r="U220" s="8"/>
      <c r="V220" s="74"/>
      <c r="W220" s="5"/>
      <c r="X220" s="70">
        <f t="shared" si="48"/>
        <v>0</v>
      </c>
      <c r="Y220" s="5"/>
      <c r="Z220" s="119">
        <f t="shared" si="49"/>
        <v>0</v>
      </c>
      <c r="AA220" s="5"/>
      <c r="AB220" s="70">
        <f t="shared" si="50"/>
        <v>0</v>
      </c>
      <c r="AC220" s="70" t="str">
        <f t="shared" si="51"/>
        <v/>
      </c>
      <c r="AD220" s="70">
        <f t="shared" si="52"/>
        <v>0</v>
      </c>
      <c r="AE220" s="71" t="str">
        <f t="shared" si="53"/>
        <v/>
      </c>
      <c r="AF220" s="72">
        <f t="shared" si="54"/>
        <v>0</v>
      </c>
    </row>
    <row r="221" spans="4:32" x14ac:dyDescent="0.2">
      <c r="D221" s="116"/>
      <c r="E221" s="117"/>
      <c r="F221" s="119" t="s">
        <v>348</v>
      </c>
      <c r="G221" s="118"/>
      <c r="H221" s="151"/>
      <c r="I221" s="151"/>
      <c r="J221" s="151"/>
      <c r="K221" s="151"/>
      <c r="L221" s="151"/>
      <c r="M221" s="151"/>
      <c r="N221" s="151"/>
      <c r="O221" s="5"/>
      <c r="P221" s="70">
        <f t="shared" si="44"/>
        <v>0</v>
      </c>
      <c r="Q221" s="5"/>
      <c r="R221" s="70">
        <f t="shared" si="45"/>
        <v>0</v>
      </c>
      <c r="S221" s="70">
        <f t="shared" si="46"/>
        <v>0</v>
      </c>
      <c r="T221" s="71">
        <f t="shared" si="47"/>
        <v>0</v>
      </c>
      <c r="U221" s="8"/>
      <c r="V221" s="74"/>
      <c r="W221" s="5"/>
      <c r="X221" s="70">
        <f t="shared" si="48"/>
        <v>0</v>
      </c>
      <c r="Y221" s="5"/>
      <c r="Z221" s="119">
        <f t="shared" si="49"/>
        <v>0</v>
      </c>
      <c r="AA221" s="5"/>
      <c r="AB221" s="70">
        <f t="shared" si="50"/>
        <v>0</v>
      </c>
      <c r="AC221" s="70" t="str">
        <f t="shared" si="51"/>
        <v/>
      </c>
      <c r="AD221" s="70">
        <f t="shared" si="52"/>
        <v>0</v>
      </c>
      <c r="AE221" s="71" t="str">
        <f t="shared" si="53"/>
        <v/>
      </c>
      <c r="AF221" s="72">
        <f t="shared" si="54"/>
        <v>0</v>
      </c>
    </row>
    <row r="222" spans="4:32" x14ac:dyDescent="0.2">
      <c r="D222" s="116"/>
      <c r="E222" s="117"/>
      <c r="F222" s="119" t="s">
        <v>349</v>
      </c>
      <c r="G222" s="118"/>
      <c r="H222" s="151"/>
      <c r="I222" s="151"/>
      <c r="J222" s="151"/>
      <c r="K222" s="151"/>
      <c r="L222" s="151"/>
      <c r="M222" s="151"/>
      <c r="N222" s="151"/>
      <c r="O222" s="5"/>
      <c r="P222" s="70">
        <f t="shared" si="44"/>
        <v>0</v>
      </c>
      <c r="Q222" s="5"/>
      <c r="R222" s="70">
        <f t="shared" si="45"/>
        <v>0</v>
      </c>
      <c r="S222" s="70">
        <f t="shared" si="46"/>
        <v>0</v>
      </c>
      <c r="T222" s="71">
        <f t="shared" si="47"/>
        <v>0</v>
      </c>
      <c r="U222" s="8"/>
      <c r="V222" s="74"/>
      <c r="W222" s="5"/>
      <c r="X222" s="70">
        <f t="shared" si="48"/>
        <v>0</v>
      </c>
      <c r="Y222" s="5"/>
      <c r="Z222" s="119">
        <f t="shared" si="49"/>
        <v>0</v>
      </c>
      <c r="AA222" s="5"/>
      <c r="AB222" s="70">
        <f t="shared" si="50"/>
        <v>0</v>
      </c>
      <c r="AC222" s="70" t="str">
        <f t="shared" si="51"/>
        <v/>
      </c>
      <c r="AD222" s="70">
        <f t="shared" si="52"/>
        <v>0</v>
      </c>
      <c r="AE222" s="71" t="str">
        <f t="shared" si="53"/>
        <v/>
      </c>
      <c r="AF222" s="72">
        <f t="shared" si="54"/>
        <v>0</v>
      </c>
    </row>
    <row r="223" spans="4:32" x14ac:dyDescent="0.2">
      <c r="D223" s="116"/>
      <c r="E223" s="117"/>
      <c r="F223" s="119" t="s">
        <v>350</v>
      </c>
      <c r="G223" s="118"/>
      <c r="H223" s="151"/>
      <c r="I223" s="151"/>
      <c r="J223" s="151"/>
      <c r="K223" s="151"/>
      <c r="L223" s="151"/>
      <c r="M223" s="151"/>
      <c r="N223" s="151"/>
      <c r="O223" s="5"/>
      <c r="P223" s="70">
        <f t="shared" si="44"/>
        <v>0</v>
      </c>
      <c r="Q223" s="5"/>
      <c r="R223" s="70">
        <f t="shared" si="45"/>
        <v>0</v>
      </c>
      <c r="S223" s="70">
        <f t="shared" si="46"/>
        <v>0</v>
      </c>
      <c r="T223" s="71">
        <f t="shared" si="47"/>
        <v>0</v>
      </c>
      <c r="U223" s="8"/>
      <c r="V223" s="74"/>
      <c r="W223" s="5"/>
      <c r="X223" s="70">
        <f t="shared" si="48"/>
        <v>0</v>
      </c>
      <c r="Y223" s="5"/>
      <c r="Z223" s="119">
        <f t="shared" si="49"/>
        <v>0</v>
      </c>
      <c r="AA223" s="5"/>
      <c r="AB223" s="70">
        <f t="shared" si="50"/>
        <v>0</v>
      </c>
      <c r="AC223" s="70" t="str">
        <f t="shared" si="51"/>
        <v/>
      </c>
      <c r="AD223" s="70">
        <f t="shared" si="52"/>
        <v>0</v>
      </c>
      <c r="AE223" s="71" t="str">
        <f t="shared" si="53"/>
        <v/>
      </c>
      <c r="AF223" s="72">
        <f t="shared" si="54"/>
        <v>0</v>
      </c>
    </row>
    <row r="224" spans="4:32" x14ac:dyDescent="0.2">
      <c r="D224" s="116"/>
      <c r="E224" s="117"/>
      <c r="F224" s="119" t="s">
        <v>351</v>
      </c>
      <c r="G224" s="118"/>
      <c r="H224" s="139"/>
      <c r="I224" s="139"/>
      <c r="J224" s="139"/>
      <c r="K224" s="139"/>
      <c r="L224" s="139"/>
      <c r="M224" s="139"/>
      <c r="N224" s="139"/>
      <c r="O224" s="5"/>
      <c r="P224" s="70">
        <f t="shared" si="22"/>
        <v>0</v>
      </c>
      <c r="Q224" s="5"/>
      <c r="R224" s="70">
        <f t="shared" si="23"/>
        <v>0</v>
      </c>
      <c r="S224" s="70">
        <f t="shared" si="24"/>
        <v>0</v>
      </c>
      <c r="T224" s="71">
        <f t="shared" si="25"/>
        <v>0</v>
      </c>
      <c r="U224" s="8"/>
      <c r="V224" s="74"/>
      <c r="W224" s="5"/>
      <c r="X224" s="70">
        <f t="shared" si="26"/>
        <v>0</v>
      </c>
      <c r="Y224" s="5"/>
      <c r="Z224" s="119">
        <f t="shared" si="27"/>
        <v>0</v>
      </c>
      <c r="AA224" s="5"/>
      <c r="AB224" s="70">
        <f t="shared" si="28"/>
        <v>0</v>
      </c>
      <c r="AC224" s="70" t="str">
        <f t="shared" si="29"/>
        <v/>
      </c>
      <c r="AD224" s="70">
        <f t="shared" si="30"/>
        <v>0</v>
      </c>
      <c r="AE224" s="71" t="str">
        <f t="shared" si="31"/>
        <v/>
      </c>
      <c r="AF224" s="72">
        <f t="shared" si="32"/>
        <v>0</v>
      </c>
    </row>
    <row r="225" spans="4:32" x14ac:dyDescent="0.2">
      <c r="D225" s="116"/>
      <c r="E225" s="117"/>
      <c r="F225" s="119" t="s">
        <v>352</v>
      </c>
      <c r="G225" s="118"/>
      <c r="H225" s="139"/>
      <c r="I225" s="139"/>
      <c r="J225" s="139"/>
      <c r="K225" s="139"/>
      <c r="L225" s="139"/>
      <c r="M225" s="139"/>
      <c r="N225" s="139"/>
      <c r="O225" s="5"/>
      <c r="P225" s="70">
        <f t="shared" si="22"/>
        <v>0</v>
      </c>
      <c r="Q225" s="5"/>
      <c r="R225" s="70">
        <f t="shared" si="23"/>
        <v>0</v>
      </c>
      <c r="S225" s="70">
        <f t="shared" si="24"/>
        <v>0</v>
      </c>
      <c r="T225" s="71">
        <f t="shared" si="25"/>
        <v>0</v>
      </c>
      <c r="U225" s="8"/>
      <c r="V225" s="74"/>
      <c r="W225" s="5"/>
      <c r="X225" s="70">
        <f t="shared" si="26"/>
        <v>0</v>
      </c>
      <c r="Y225" s="5"/>
      <c r="Z225" s="119">
        <f t="shared" si="27"/>
        <v>0</v>
      </c>
      <c r="AA225" s="5"/>
      <c r="AB225" s="70">
        <f t="shared" si="28"/>
        <v>0</v>
      </c>
      <c r="AC225" s="70" t="str">
        <f t="shared" si="29"/>
        <v/>
      </c>
      <c r="AD225" s="70">
        <f t="shared" si="30"/>
        <v>0</v>
      </c>
      <c r="AE225" s="71" t="str">
        <f t="shared" si="31"/>
        <v/>
      </c>
      <c r="AF225" s="72">
        <f t="shared" si="32"/>
        <v>0</v>
      </c>
    </row>
    <row r="226" spans="4:32" x14ac:dyDescent="0.2">
      <c r="D226" s="116"/>
      <c r="E226" s="117"/>
      <c r="F226" s="119" t="s">
        <v>353</v>
      </c>
      <c r="G226" s="118"/>
      <c r="H226" s="139"/>
      <c r="I226" s="139"/>
      <c r="J226" s="139"/>
      <c r="K226" s="139"/>
      <c r="L226" s="139"/>
      <c r="M226" s="139"/>
      <c r="N226" s="139"/>
      <c r="O226" s="5"/>
      <c r="P226" s="70">
        <f t="shared" si="22"/>
        <v>0</v>
      </c>
      <c r="Q226" s="5"/>
      <c r="R226" s="70">
        <f t="shared" si="23"/>
        <v>0</v>
      </c>
      <c r="S226" s="70">
        <f t="shared" si="24"/>
        <v>0</v>
      </c>
      <c r="T226" s="71">
        <f t="shared" si="25"/>
        <v>0</v>
      </c>
      <c r="U226" s="8"/>
      <c r="V226" s="74"/>
      <c r="W226" s="5"/>
      <c r="X226" s="70">
        <f t="shared" si="26"/>
        <v>0</v>
      </c>
      <c r="Y226" s="5"/>
      <c r="Z226" s="119">
        <f t="shared" si="27"/>
        <v>0</v>
      </c>
      <c r="AA226" s="5"/>
      <c r="AB226" s="70">
        <f t="shared" si="28"/>
        <v>0</v>
      </c>
      <c r="AC226" s="70" t="str">
        <f t="shared" si="29"/>
        <v/>
      </c>
      <c r="AD226" s="70">
        <f t="shared" si="30"/>
        <v>0</v>
      </c>
      <c r="AE226" s="71" t="str">
        <f t="shared" si="31"/>
        <v/>
      </c>
      <c r="AF226" s="72">
        <f t="shared" si="32"/>
        <v>0</v>
      </c>
    </row>
    <row r="227" spans="4:32" x14ac:dyDescent="0.2">
      <c r="D227" s="116"/>
      <c r="E227" s="117"/>
      <c r="F227" s="119" t="s">
        <v>354</v>
      </c>
      <c r="G227" s="118"/>
      <c r="H227" s="139"/>
      <c r="I227" s="139"/>
      <c r="J227" s="139"/>
      <c r="K227" s="139"/>
      <c r="L227" s="139"/>
      <c r="M227" s="139"/>
      <c r="N227" s="139"/>
      <c r="O227" s="5"/>
      <c r="P227" s="70">
        <f t="shared" si="22"/>
        <v>0</v>
      </c>
      <c r="Q227" s="5"/>
      <c r="R227" s="70">
        <f t="shared" si="23"/>
        <v>0</v>
      </c>
      <c r="S227" s="70">
        <f t="shared" si="24"/>
        <v>0</v>
      </c>
      <c r="T227" s="71">
        <f t="shared" si="25"/>
        <v>0</v>
      </c>
      <c r="U227" s="8"/>
      <c r="V227" s="74"/>
      <c r="W227" s="5"/>
      <c r="X227" s="70">
        <f t="shared" si="26"/>
        <v>0</v>
      </c>
      <c r="Y227" s="5"/>
      <c r="Z227" s="119">
        <f t="shared" si="27"/>
        <v>0</v>
      </c>
      <c r="AA227" s="5"/>
      <c r="AB227" s="70">
        <f t="shared" si="28"/>
        <v>0</v>
      </c>
      <c r="AC227" s="70" t="str">
        <f t="shared" si="29"/>
        <v/>
      </c>
      <c r="AD227" s="70">
        <f t="shared" si="30"/>
        <v>0</v>
      </c>
      <c r="AE227" s="71" t="str">
        <f t="shared" si="31"/>
        <v/>
      </c>
      <c r="AF227" s="72">
        <f t="shared" si="32"/>
        <v>0</v>
      </c>
    </row>
    <row r="228" spans="4:32" x14ac:dyDescent="0.2">
      <c r="D228" s="116"/>
      <c r="E228" s="117"/>
      <c r="F228" s="119" t="s">
        <v>355</v>
      </c>
      <c r="G228" s="118"/>
      <c r="H228" s="139"/>
      <c r="I228" s="139"/>
      <c r="J228" s="139"/>
      <c r="K228" s="139"/>
      <c r="L228" s="139"/>
      <c r="M228" s="139"/>
      <c r="N228" s="139"/>
      <c r="O228" s="5"/>
      <c r="P228" s="70">
        <f t="shared" si="22"/>
        <v>0</v>
      </c>
      <c r="Q228" s="5"/>
      <c r="R228" s="70">
        <f t="shared" si="23"/>
        <v>0</v>
      </c>
      <c r="S228" s="70">
        <f t="shared" si="24"/>
        <v>0</v>
      </c>
      <c r="T228" s="71">
        <f t="shared" si="25"/>
        <v>0</v>
      </c>
      <c r="U228" s="8"/>
      <c r="V228" s="74"/>
      <c r="W228" s="5"/>
      <c r="X228" s="70">
        <f t="shared" si="26"/>
        <v>0</v>
      </c>
      <c r="Y228" s="5"/>
      <c r="Z228" s="119">
        <f t="shared" si="27"/>
        <v>0</v>
      </c>
      <c r="AA228" s="5"/>
      <c r="AB228" s="70">
        <f t="shared" si="28"/>
        <v>0</v>
      </c>
      <c r="AC228" s="70" t="str">
        <f t="shared" si="29"/>
        <v/>
      </c>
      <c r="AD228" s="70">
        <f t="shared" si="30"/>
        <v>0</v>
      </c>
      <c r="AE228" s="71" t="str">
        <f t="shared" si="31"/>
        <v/>
      </c>
      <c r="AF228" s="72">
        <f t="shared" si="32"/>
        <v>0</v>
      </c>
    </row>
    <row r="229" spans="4:32" x14ac:dyDescent="0.2">
      <c r="D229" s="116"/>
      <c r="E229" s="117"/>
      <c r="F229" s="119" t="s">
        <v>356</v>
      </c>
      <c r="G229" s="118"/>
      <c r="H229" s="139"/>
      <c r="I229" s="139"/>
      <c r="J229" s="139"/>
      <c r="K229" s="139"/>
      <c r="L229" s="139"/>
      <c r="M229" s="139"/>
      <c r="N229" s="139"/>
      <c r="O229" s="5"/>
      <c r="P229" s="70">
        <f t="shared" si="22"/>
        <v>0</v>
      </c>
      <c r="Q229" s="5"/>
      <c r="R229" s="70">
        <f t="shared" si="23"/>
        <v>0</v>
      </c>
      <c r="S229" s="70">
        <f t="shared" si="24"/>
        <v>0</v>
      </c>
      <c r="T229" s="71">
        <f t="shared" si="25"/>
        <v>0</v>
      </c>
      <c r="U229" s="8"/>
      <c r="V229" s="74"/>
      <c r="W229" s="5"/>
      <c r="X229" s="70">
        <f t="shared" si="26"/>
        <v>0</v>
      </c>
      <c r="Y229" s="5"/>
      <c r="Z229" s="119">
        <f t="shared" si="27"/>
        <v>0</v>
      </c>
      <c r="AA229" s="5"/>
      <c r="AB229" s="70">
        <f t="shared" si="28"/>
        <v>0</v>
      </c>
      <c r="AC229" s="70" t="str">
        <f t="shared" si="29"/>
        <v/>
      </c>
      <c r="AD229" s="70">
        <f t="shared" si="30"/>
        <v>0</v>
      </c>
      <c r="AE229" s="71" t="str">
        <f t="shared" si="31"/>
        <v/>
      </c>
      <c r="AF229" s="72">
        <f t="shared" si="32"/>
        <v>0</v>
      </c>
    </row>
    <row r="230" spans="4:32" x14ac:dyDescent="0.2">
      <c r="D230" s="116"/>
      <c r="E230" s="117"/>
      <c r="F230" s="119" t="s">
        <v>357</v>
      </c>
      <c r="G230" s="118"/>
      <c r="H230" s="139"/>
      <c r="I230" s="139"/>
      <c r="J230" s="139"/>
      <c r="K230" s="139"/>
      <c r="L230" s="139"/>
      <c r="M230" s="139"/>
      <c r="N230" s="139"/>
      <c r="O230" s="5"/>
      <c r="P230" s="70">
        <f t="shared" si="22"/>
        <v>0</v>
      </c>
      <c r="Q230" s="5"/>
      <c r="R230" s="70">
        <f t="shared" si="23"/>
        <v>0</v>
      </c>
      <c r="S230" s="70">
        <f t="shared" si="24"/>
        <v>0</v>
      </c>
      <c r="T230" s="71">
        <f t="shared" si="25"/>
        <v>0</v>
      </c>
      <c r="U230" s="8"/>
      <c r="V230" s="74"/>
      <c r="W230" s="5"/>
      <c r="X230" s="70">
        <f t="shared" si="26"/>
        <v>0</v>
      </c>
      <c r="Y230" s="5"/>
      <c r="Z230" s="119">
        <f t="shared" si="27"/>
        <v>0</v>
      </c>
      <c r="AA230" s="5"/>
      <c r="AB230" s="70">
        <f t="shared" si="28"/>
        <v>0</v>
      </c>
      <c r="AC230" s="70" t="str">
        <f t="shared" si="29"/>
        <v/>
      </c>
      <c r="AD230" s="70">
        <f t="shared" si="30"/>
        <v>0</v>
      </c>
      <c r="AE230" s="71" t="str">
        <f t="shared" si="31"/>
        <v/>
      </c>
      <c r="AF230" s="72">
        <f t="shared" si="32"/>
        <v>0</v>
      </c>
    </row>
    <row r="231" spans="4:32" x14ac:dyDescent="0.2">
      <c r="D231" s="116"/>
      <c r="E231" s="117"/>
      <c r="F231" s="119" t="s">
        <v>358</v>
      </c>
      <c r="G231" s="118"/>
      <c r="H231" s="139"/>
      <c r="I231" s="139"/>
      <c r="J231" s="139"/>
      <c r="K231" s="139"/>
      <c r="L231" s="139"/>
      <c r="M231" s="139"/>
      <c r="N231" s="139"/>
      <c r="O231" s="5"/>
      <c r="P231" s="70">
        <f t="shared" ref="P231:P257" si="55">IF(O231="Casi Certeza",5,IF(O231="Probable",4,IF(O231="Moderado",3,IF(O231="Poco Probable",2,IF(O231="Improbable",1,0)))))</f>
        <v>0</v>
      </c>
      <c r="Q231" s="5"/>
      <c r="R231" s="70">
        <f t="shared" ref="R231:R257" si="56">IF(Q231="Catastroficas",5,IF(Q231="Mayores",4,IF(Q231="Moderadas",3,IF(Q231="Menores",2,IF(Q231="Insignificante",1,0)))))</f>
        <v>0</v>
      </c>
      <c r="S231" s="70">
        <f t="shared" ref="S231:S257" si="57">+P231*R231</f>
        <v>0</v>
      </c>
      <c r="T231" s="71">
        <f t="shared" ref="T231:T257" si="58">IF(S231&gt;=13,"Extremo",IF(S231&gt;=9,"Alto",IF(S231&gt;=5,"Moderado",IF(S231&gt;=1,"Bajo",0))))</f>
        <v>0</v>
      </c>
      <c r="U231" s="8"/>
      <c r="V231" s="74"/>
      <c r="W231" s="5"/>
      <c r="X231" s="70">
        <f t="shared" ref="X231:X257" si="59">IF(W231="Permanente",10,IF(W231="Periodico",7,IF(W231="Ocasional",4,0)))</f>
        <v>0</v>
      </c>
      <c r="Y231" s="5"/>
      <c r="Z231" s="119">
        <f t="shared" ref="Z231:Z257" si="60">IF(Y231="Preventivo",3,IF(Y231="Correctivo",2,IF(Y231="Detectivo",1,0)))</f>
        <v>0</v>
      </c>
      <c r="AA231" s="5"/>
      <c r="AB231" s="70">
        <f t="shared" ref="AB231:AB257" si="61">IF(U231="SI",(X231+Z231),IF(U231="NO",1,0))</f>
        <v>0</v>
      </c>
      <c r="AC231" s="70" t="str">
        <f t="shared" ref="AC231:AC257" si="62">IF(AB231&gt;=10,"Optimo",IF(AB231&gt;=9,"Bueno",IF(AB231&gt;=7,"Mas que Regular",IF(AB231&gt;=5,"Regular",IF(AB231&gt;=1,"Insuficiente","")))))</f>
        <v/>
      </c>
      <c r="AD231" s="70">
        <f t="shared" ref="AD231:AD257" si="63">IF(AC231="Optimo",5,IF(AC231="Bueno",4,IF(AC231="Mas que Regular",3,IF(AC231="Regular",2,IF(AC231="Insuficiente",1,0)))))</f>
        <v>0</v>
      </c>
      <c r="AE231" s="71" t="str">
        <f t="shared" ref="AE231:AE257" si="64">IF(AND(T231="Extremo",AC231="Insuficiente"),"No Aceptable",IF(AND(T231="Extremo",AC231="Regular"),"No Aceptable",IF(AND(T231="Extremo",AC231="Mas que Regular"),"Mayor",IF(AND(T231="Extremo",AC231="Bueno"),"Media",IF(AND(T231="Extremo",AC231="Optimo"),"Menor",IF(AND(T231="Alto",AC231="Insuficiente"),"Mayor",IF(AND(T231="Alto",AC231="Regular"),"Mayor",IF(AND(T231="Alto",AC231="Mas que Regular"),"Mayor",IF(AND(T231="Alto",AC231="Bueno"),"Media",IF(AND(T231="Alto",AC231="Optimo"),"Menor",IF(AND(T231="Moderado",AC231="Insuficiente"),"Media",IF(AND(T231="Moderado",AC231="Regular"),"Media",IF(AND(T231="Moderado",AC231="Mas que Regular"),"Media",IF(AND(T231="Moderado",AC231="Bueno"),"Media",IF(AND(T231="Moderado",AC231="Optimo"),"Menor",IF(OR(T231="",AC231=""),"","Menor"))))))))))))))))</f>
        <v/>
      </c>
      <c r="AF231" s="72">
        <f t="shared" ref="AF231:AF257" si="65">IF(AD231=0,0,S231/AD231)</f>
        <v>0</v>
      </c>
    </row>
    <row r="232" spans="4:32" x14ac:dyDescent="0.2">
      <c r="D232" s="116"/>
      <c r="E232" s="121"/>
      <c r="F232" s="119" t="s">
        <v>359</v>
      </c>
      <c r="G232" s="118"/>
      <c r="H232" s="139"/>
      <c r="I232" s="139"/>
      <c r="J232" s="139"/>
      <c r="K232" s="139"/>
      <c r="L232" s="139"/>
      <c r="M232" s="139"/>
      <c r="N232" s="139"/>
      <c r="O232" s="5"/>
      <c r="P232" s="70">
        <f t="shared" si="55"/>
        <v>0</v>
      </c>
      <c r="Q232" s="5"/>
      <c r="R232" s="70">
        <f t="shared" si="56"/>
        <v>0</v>
      </c>
      <c r="S232" s="70">
        <f t="shared" si="57"/>
        <v>0</v>
      </c>
      <c r="T232" s="71">
        <f t="shared" si="58"/>
        <v>0</v>
      </c>
      <c r="U232" s="8"/>
      <c r="V232" s="74"/>
      <c r="W232" s="5"/>
      <c r="X232" s="70">
        <f t="shared" si="59"/>
        <v>0</v>
      </c>
      <c r="Y232" s="5"/>
      <c r="Z232" s="119">
        <f t="shared" si="60"/>
        <v>0</v>
      </c>
      <c r="AA232" s="5"/>
      <c r="AB232" s="70">
        <f t="shared" si="61"/>
        <v>0</v>
      </c>
      <c r="AC232" s="70" t="str">
        <f t="shared" si="62"/>
        <v/>
      </c>
      <c r="AD232" s="70">
        <f t="shared" si="63"/>
        <v>0</v>
      </c>
      <c r="AE232" s="71" t="str">
        <f t="shared" si="64"/>
        <v/>
      </c>
      <c r="AF232" s="72">
        <f t="shared" si="65"/>
        <v>0</v>
      </c>
    </row>
    <row r="233" spans="4:32" x14ac:dyDescent="0.2">
      <c r="D233" s="116"/>
      <c r="E233" s="117"/>
      <c r="F233" s="119" t="s">
        <v>360</v>
      </c>
      <c r="G233" s="120"/>
      <c r="H233" s="139"/>
      <c r="I233" s="139"/>
      <c r="J233" s="139"/>
      <c r="K233" s="139"/>
      <c r="L233" s="139"/>
      <c r="M233" s="139"/>
      <c r="N233" s="139"/>
      <c r="O233" s="5"/>
      <c r="P233" s="70">
        <f t="shared" si="55"/>
        <v>0</v>
      </c>
      <c r="Q233" s="5"/>
      <c r="R233" s="70">
        <f t="shared" si="56"/>
        <v>0</v>
      </c>
      <c r="S233" s="70">
        <f t="shared" si="57"/>
        <v>0</v>
      </c>
      <c r="T233" s="71">
        <f t="shared" si="58"/>
        <v>0</v>
      </c>
      <c r="U233" s="8"/>
      <c r="V233" s="74"/>
      <c r="W233" s="5"/>
      <c r="X233" s="70">
        <f t="shared" si="59"/>
        <v>0</v>
      </c>
      <c r="Y233" s="5"/>
      <c r="Z233" s="119">
        <f t="shared" si="60"/>
        <v>0</v>
      </c>
      <c r="AA233" s="5"/>
      <c r="AB233" s="70">
        <f t="shared" si="61"/>
        <v>0</v>
      </c>
      <c r="AC233" s="70" t="str">
        <f t="shared" si="62"/>
        <v/>
      </c>
      <c r="AD233" s="70">
        <f t="shared" si="63"/>
        <v>0</v>
      </c>
      <c r="AE233" s="71" t="str">
        <f t="shared" si="64"/>
        <v/>
      </c>
      <c r="AF233" s="72">
        <f t="shared" si="65"/>
        <v>0</v>
      </c>
    </row>
    <row r="234" spans="4:32" x14ac:dyDescent="0.2">
      <c r="D234" s="116"/>
      <c r="E234" s="117"/>
      <c r="F234" s="119" t="s">
        <v>361</v>
      </c>
      <c r="G234" s="120"/>
      <c r="H234" s="139"/>
      <c r="I234" s="139"/>
      <c r="J234" s="139"/>
      <c r="K234" s="139"/>
      <c r="L234" s="139"/>
      <c r="M234" s="139"/>
      <c r="N234" s="139"/>
      <c r="O234" s="5"/>
      <c r="P234" s="70">
        <f t="shared" si="55"/>
        <v>0</v>
      </c>
      <c r="Q234" s="5"/>
      <c r="R234" s="70">
        <f t="shared" si="56"/>
        <v>0</v>
      </c>
      <c r="S234" s="70">
        <f t="shared" si="57"/>
        <v>0</v>
      </c>
      <c r="T234" s="71">
        <f t="shared" si="58"/>
        <v>0</v>
      </c>
      <c r="U234" s="8"/>
      <c r="V234" s="74"/>
      <c r="W234" s="5"/>
      <c r="X234" s="70">
        <f t="shared" si="59"/>
        <v>0</v>
      </c>
      <c r="Y234" s="5"/>
      <c r="Z234" s="119">
        <f t="shared" si="60"/>
        <v>0</v>
      </c>
      <c r="AA234" s="5"/>
      <c r="AB234" s="70">
        <f t="shared" si="61"/>
        <v>0</v>
      </c>
      <c r="AC234" s="70" t="str">
        <f t="shared" si="62"/>
        <v/>
      </c>
      <c r="AD234" s="70">
        <f t="shared" si="63"/>
        <v>0</v>
      </c>
      <c r="AE234" s="71" t="str">
        <f t="shared" si="64"/>
        <v/>
      </c>
      <c r="AF234" s="72">
        <f t="shared" si="65"/>
        <v>0</v>
      </c>
    </row>
    <row r="235" spans="4:32" x14ac:dyDescent="0.2">
      <c r="D235" s="116"/>
      <c r="E235" s="117"/>
      <c r="F235" s="119" t="s">
        <v>362</v>
      </c>
      <c r="G235" s="120"/>
      <c r="H235" s="139"/>
      <c r="I235" s="139"/>
      <c r="J235" s="139"/>
      <c r="K235" s="139"/>
      <c r="L235" s="139"/>
      <c r="M235" s="139"/>
      <c r="N235" s="139"/>
      <c r="O235" s="5"/>
      <c r="P235" s="70">
        <f t="shared" si="55"/>
        <v>0</v>
      </c>
      <c r="Q235" s="5"/>
      <c r="R235" s="70">
        <f t="shared" si="56"/>
        <v>0</v>
      </c>
      <c r="S235" s="70">
        <f t="shared" si="57"/>
        <v>0</v>
      </c>
      <c r="T235" s="71">
        <f t="shared" si="58"/>
        <v>0</v>
      </c>
      <c r="U235" s="8"/>
      <c r="V235" s="74"/>
      <c r="W235" s="5"/>
      <c r="X235" s="70">
        <f t="shared" si="59"/>
        <v>0</v>
      </c>
      <c r="Y235" s="5"/>
      <c r="Z235" s="119">
        <f t="shared" si="60"/>
        <v>0</v>
      </c>
      <c r="AA235" s="5"/>
      <c r="AB235" s="70">
        <f t="shared" si="61"/>
        <v>0</v>
      </c>
      <c r="AC235" s="70" t="str">
        <f t="shared" si="62"/>
        <v/>
      </c>
      <c r="AD235" s="70">
        <f t="shared" si="63"/>
        <v>0</v>
      </c>
      <c r="AE235" s="71" t="str">
        <f t="shared" si="64"/>
        <v/>
      </c>
      <c r="AF235" s="72">
        <f t="shared" si="65"/>
        <v>0</v>
      </c>
    </row>
    <row r="236" spans="4:32" x14ac:dyDescent="0.2">
      <c r="D236" s="93"/>
      <c r="E236" s="117"/>
      <c r="F236" s="119" t="s">
        <v>363</v>
      </c>
      <c r="G236" s="126"/>
      <c r="H236" s="139"/>
      <c r="I236" s="139"/>
      <c r="J236" s="139"/>
      <c r="K236" s="139"/>
      <c r="L236" s="139"/>
      <c r="M236" s="139"/>
      <c r="N236" s="139"/>
      <c r="O236" s="5"/>
      <c r="P236" s="70">
        <f t="shared" si="55"/>
        <v>0</v>
      </c>
      <c r="Q236" s="5"/>
      <c r="R236" s="70">
        <f t="shared" si="56"/>
        <v>0</v>
      </c>
      <c r="S236" s="70">
        <f t="shared" si="57"/>
        <v>0</v>
      </c>
      <c r="T236" s="71">
        <f t="shared" si="58"/>
        <v>0</v>
      </c>
      <c r="U236" s="8"/>
      <c r="V236" s="74"/>
      <c r="W236" s="5"/>
      <c r="X236" s="70">
        <f t="shared" si="59"/>
        <v>0</v>
      </c>
      <c r="Y236" s="5"/>
      <c r="Z236" s="119">
        <f t="shared" si="60"/>
        <v>0</v>
      </c>
      <c r="AA236" s="5"/>
      <c r="AB236" s="70">
        <f t="shared" si="61"/>
        <v>0</v>
      </c>
      <c r="AC236" s="70" t="str">
        <f t="shared" si="62"/>
        <v/>
      </c>
      <c r="AD236" s="70">
        <f t="shared" si="63"/>
        <v>0</v>
      </c>
      <c r="AE236" s="71" t="str">
        <f t="shared" si="64"/>
        <v/>
      </c>
      <c r="AF236" s="72">
        <f t="shared" si="65"/>
        <v>0</v>
      </c>
    </row>
    <row r="237" spans="4:32" x14ac:dyDescent="0.2">
      <c r="D237" s="93"/>
      <c r="E237" s="117"/>
      <c r="F237" s="119" t="s">
        <v>364</v>
      </c>
      <c r="G237" s="127"/>
      <c r="H237" s="139"/>
      <c r="I237" s="139"/>
      <c r="J237" s="139"/>
      <c r="K237" s="139"/>
      <c r="L237" s="139"/>
      <c r="M237" s="139"/>
      <c r="N237" s="139"/>
      <c r="O237" s="5"/>
      <c r="P237" s="70">
        <f t="shared" si="55"/>
        <v>0</v>
      </c>
      <c r="Q237" s="5"/>
      <c r="R237" s="70">
        <f t="shared" si="56"/>
        <v>0</v>
      </c>
      <c r="S237" s="70">
        <f t="shared" si="57"/>
        <v>0</v>
      </c>
      <c r="T237" s="71">
        <f t="shared" si="58"/>
        <v>0</v>
      </c>
      <c r="U237" s="8"/>
      <c r="V237" s="74"/>
      <c r="W237" s="5"/>
      <c r="X237" s="70">
        <f t="shared" si="59"/>
        <v>0</v>
      </c>
      <c r="Y237" s="5"/>
      <c r="Z237" s="119">
        <f t="shared" si="60"/>
        <v>0</v>
      </c>
      <c r="AA237" s="5"/>
      <c r="AB237" s="70">
        <f t="shared" si="61"/>
        <v>0</v>
      </c>
      <c r="AC237" s="70" t="str">
        <f t="shared" si="62"/>
        <v/>
      </c>
      <c r="AD237" s="70">
        <f t="shared" si="63"/>
        <v>0</v>
      </c>
      <c r="AE237" s="71" t="str">
        <f t="shared" si="64"/>
        <v/>
      </c>
      <c r="AF237" s="72">
        <f t="shared" si="65"/>
        <v>0</v>
      </c>
    </row>
    <row r="238" spans="4:32" x14ac:dyDescent="0.2">
      <c r="D238" s="93"/>
      <c r="E238" s="117"/>
      <c r="F238" s="119" t="s">
        <v>365</v>
      </c>
      <c r="G238" s="126"/>
      <c r="H238" s="139"/>
      <c r="I238" s="139"/>
      <c r="J238" s="139"/>
      <c r="K238" s="139"/>
      <c r="L238" s="139"/>
      <c r="M238" s="139"/>
      <c r="N238" s="139"/>
      <c r="O238" s="5"/>
      <c r="P238" s="70">
        <f t="shared" si="55"/>
        <v>0</v>
      </c>
      <c r="Q238" s="5"/>
      <c r="R238" s="70">
        <f t="shared" si="56"/>
        <v>0</v>
      </c>
      <c r="S238" s="70">
        <f t="shared" si="57"/>
        <v>0</v>
      </c>
      <c r="T238" s="71">
        <f t="shared" si="58"/>
        <v>0</v>
      </c>
      <c r="U238" s="8"/>
      <c r="V238" s="74"/>
      <c r="W238" s="5"/>
      <c r="X238" s="70">
        <f t="shared" si="59"/>
        <v>0</v>
      </c>
      <c r="Y238" s="5"/>
      <c r="Z238" s="119">
        <f t="shared" si="60"/>
        <v>0</v>
      </c>
      <c r="AA238" s="5"/>
      <c r="AB238" s="70">
        <f t="shared" si="61"/>
        <v>0</v>
      </c>
      <c r="AC238" s="70" t="str">
        <f t="shared" si="62"/>
        <v/>
      </c>
      <c r="AD238" s="70">
        <f t="shared" si="63"/>
        <v>0</v>
      </c>
      <c r="AE238" s="71" t="str">
        <f t="shared" si="64"/>
        <v/>
      </c>
      <c r="AF238" s="72">
        <f t="shared" si="65"/>
        <v>0</v>
      </c>
    </row>
    <row r="239" spans="4:32" x14ac:dyDescent="0.2">
      <c r="D239" s="116"/>
      <c r="E239" s="117"/>
      <c r="F239" s="119" t="s">
        <v>366</v>
      </c>
      <c r="G239" s="118"/>
      <c r="H239" s="139"/>
      <c r="I239" s="139"/>
      <c r="J239" s="139"/>
      <c r="K239" s="139"/>
      <c r="L239" s="139"/>
      <c r="M239" s="139"/>
      <c r="N239" s="139"/>
      <c r="O239" s="5"/>
      <c r="P239" s="70">
        <f t="shared" si="55"/>
        <v>0</v>
      </c>
      <c r="Q239" s="5"/>
      <c r="R239" s="70">
        <f t="shared" si="56"/>
        <v>0</v>
      </c>
      <c r="S239" s="70">
        <f t="shared" si="57"/>
        <v>0</v>
      </c>
      <c r="T239" s="71">
        <f t="shared" si="58"/>
        <v>0</v>
      </c>
      <c r="U239" s="8"/>
      <c r="V239" s="74"/>
      <c r="W239" s="5"/>
      <c r="X239" s="70">
        <f t="shared" si="59"/>
        <v>0</v>
      </c>
      <c r="Y239" s="5"/>
      <c r="Z239" s="119">
        <f t="shared" si="60"/>
        <v>0</v>
      </c>
      <c r="AA239" s="5"/>
      <c r="AB239" s="70">
        <f t="shared" si="61"/>
        <v>0</v>
      </c>
      <c r="AC239" s="70" t="str">
        <f t="shared" si="62"/>
        <v/>
      </c>
      <c r="AD239" s="70">
        <f t="shared" si="63"/>
        <v>0</v>
      </c>
      <c r="AE239" s="71" t="str">
        <f t="shared" si="64"/>
        <v/>
      </c>
      <c r="AF239" s="72">
        <f t="shared" si="65"/>
        <v>0</v>
      </c>
    </row>
    <row r="240" spans="4:32" x14ac:dyDescent="0.2">
      <c r="D240" s="116"/>
      <c r="E240" s="117"/>
      <c r="F240" s="119" t="s">
        <v>367</v>
      </c>
      <c r="G240" s="118"/>
      <c r="H240" s="139"/>
      <c r="I240" s="139"/>
      <c r="J240" s="139"/>
      <c r="K240" s="139"/>
      <c r="L240" s="139"/>
      <c r="M240" s="139"/>
      <c r="N240" s="139"/>
      <c r="O240" s="5"/>
      <c r="P240" s="70">
        <f t="shared" si="55"/>
        <v>0</v>
      </c>
      <c r="Q240" s="5"/>
      <c r="R240" s="70">
        <f t="shared" si="56"/>
        <v>0</v>
      </c>
      <c r="S240" s="70">
        <f t="shared" si="57"/>
        <v>0</v>
      </c>
      <c r="T240" s="71">
        <f t="shared" si="58"/>
        <v>0</v>
      </c>
      <c r="U240" s="8"/>
      <c r="V240" s="74"/>
      <c r="W240" s="5"/>
      <c r="X240" s="70">
        <f t="shared" si="59"/>
        <v>0</v>
      </c>
      <c r="Y240" s="5"/>
      <c r="Z240" s="119">
        <f t="shared" si="60"/>
        <v>0</v>
      </c>
      <c r="AA240" s="5"/>
      <c r="AB240" s="70">
        <f t="shared" si="61"/>
        <v>0</v>
      </c>
      <c r="AC240" s="70" t="str">
        <f t="shared" si="62"/>
        <v/>
      </c>
      <c r="AD240" s="70">
        <f t="shared" si="63"/>
        <v>0</v>
      </c>
      <c r="AE240" s="71" t="str">
        <f t="shared" si="64"/>
        <v/>
      </c>
      <c r="AF240" s="72">
        <f t="shared" si="65"/>
        <v>0</v>
      </c>
    </row>
    <row r="241" spans="4:32" x14ac:dyDescent="0.2">
      <c r="D241" s="116"/>
      <c r="E241" s="117"/>
      <c r="F241" s="119" t="s">
        <v>368</v>
      </c>
      <c r="G241" s="118"/>
      <c r="H241" s="139"/>
      <c r="I241" s="139"/>
      <c r="J241" s="139"/>
      <c r="K241" s="139"/>
      <c r="L241" s="139"/>
      <c r="M241" s="139"/>
      <c r="N241" s="139"/>
      <c r="O241" s="5"/>
      <c r="P241" s="70">
        <f t="shared" si="55"/>
        <v>0</v>
      </c>
      <c r="Q241" s="5"/>
      <c r="R241" s="70">
        <f t="shared" si="56"/>
        <v>0</v>
      </c>
      <c r="S241" s="70">
        <f t="shared" si="57"/>
        <v>0</v>
      </c>
      <c r="T241" s="71">
        <f t="shared" si="58"/>
        <v>0</v>
      </c>
      <c r="U241" s="8"/>
      <c r="V241" s="74"/>
      <c r="W241" s="5"/>
      <c r="X241" s="70">
        <f t="shared" si="59"/>
        <v>0</v>
      </c>
      <c r="Y241" s="5"/>
      <c r="Z241" s="119">
        <f t="shared" si="60"/>
        <v>0</v>
      </c>
      <c r="AA241" s="5"/>
      <c r="AB241" s="70">
        <f t="shared" si="61"/>
        <v>0</v>
      </c>
      <c r="AC241" s="70" t="str">
        <f t="shared" si="62"/>
        <v/>
      </c>
      <c r="AD241" s="70">
        <f t="shared" si="63"/>
        <v>0</v>
      </c>
      <c r="AE241" s="71" t="str">
        <f t="shared" si="64"/>
        <v/>
      </c>
      <c r="AF241" s="72">
        <f t="shared" si="65"/>
        <v>0</v>
      </c>
    </row>
    <row r="242" spans="4:32" x14ac:dyDescent="0.2">
      <c r="D242" s="116"/>
      <c r="E242" s="117"/>
      <c r="F242" s="119" t="s">
        <v>369</v>
      </c>
      <c r="G242" s="118"/>
      <c r="H242" s="139"/>
      <c r="I242" s="139"/>
      <c r="J242" s="139"/>
      <c r="K242" s="139"/>
      <c r="L242" s="139"/>
      <c r="M242" s="139"/>
      <c r="N242" s="139"/>
      <c r="O242" s="5"/>
      <c r="P242" s="70">
        <f t="shared" si="55"/>
        <v>0</v>
      </c>
      <c r="Q242" s="5"/>
      <c r="R242" s="70">
        <f t="shared" si="56"/>
        <v>0</v>
      </c>
      <c r="S242" s="70">
        <f t="shared" si="57"/>
        <v>0</v>
      </c>
      <c r="T242" s="71">
        <f t="shared" si="58"/>
        <v>0</v>
      </c>
      <c r="U242" s="8"/>
      <c r="V242" s="74"/>
      <c r="W242" s="5"/>
      <c r="X242" s="70">
        <f t="shared" si="59"/>
        <v>0</v>
      </c>
      <c r="Y242" s="5"/>
      <c r="Z242" s="119">
        <f t="shared" si="60"/>
        <v>0</v>
      </c>
      <c r="AA242" s="5"/>
      <c r="AB242" s="70">
        <f t="shared" si="61"/>
        <v>0</v>
      </c>
      <c r="AC242" s="70" t="str">
        <f t="shared" si="62"/>
        <v/>
      </c>
      <c r="AD242" s="70">
        <f t="shared" si="63"/>
        <v>0</v>
      </c>
      <c r="AE242" s="71" t="str">
        <f t="shared" si="64"/>
        <v/>
      </c>
      <c r="AF242" s="72">
        <f t="shared" si="65"/>
        <v>0</v>
      </c>
    </row>
    <row r="243" spans="4:32" x14ac:dyDescent="0.2">
      <c r="D243" s="116"/>
      <c r="E243" s="117"/>
      <c r="F243" s="119" t="s">
        <v>370</v>
      </c>
      <c r="G243" s="118"/>
      <c r="H243" s="139"/>
      <c r="I243" s="139"/>
      <c r="J243" s="139"/>
      <c r="K243" s="139"/>
      <c r="L243" s="139"/>
      <c r="M243" s="139"/>
      <c r="N243" s="139"/>
      <c r="O243" s="5"/>
      <c r="P243" s="70">
        <f t="shared" si="55"/>
        <v>0</v>
      </c>
      <c r="Q243" s="5"/>
      <c r="R243" s="70">
        <f t="shared" si="56"/>
        <v>0</v>
      </c>
      <c r="S243" s="70">
        <f t="shared" si="57"/>
        <v>0</v>
      </c>
      <c r="T243" s="71">
        <f t="shared" si="58"/>
        <v>0</v>
      </c>
      <c r="U243" s="8"/>
      <c r="V243" s="74"/>
      <c r="W243" s="5"/>
      <c r="X243" s="70">
        <f t="shared" si="59"/>
        <v>0</v>
      </c>
      <c r="Y243" s="5"/>
      <c r="Z243" s="119">
        <f t="shared" si="60"/>
        <v>0</v>
      </c>
      <c r="AA243" s="5"/>
      <c r="AB243" s="70">
        <f t="shared" si="61"/>
        <v>0</v>
      </c>
      <c r="AC243" s="70" t="str">
        <f t="shared" si="62"/>
        <v/>
      </c>
      <c r="AD243" s="70">
        <f t="shared" si="63"/>
        <v>0</v>
      </c>
      <c r="AE243" s="71" t="str">
        <f t="shared" si="64"/>
        <v/>
      </c>
      <c r="AF243" s="72">
        <f t="shared" si="65"/>
        <v>0</v>
      </c>
    </row>
    <row r="244" spans="4:32" x14ac:dyDescent="0.2">
      <c r="D244" s="116"/>
      <c r="E244" s="117"/>
      <c r="F244" s="119" t="s">
        <v>371</v>
      </c>
      <c r="G244" s="118"/>
      <c r="H244" s="139"/>
      <c r="I244" s="139"/>
      <c r="J244" s="139"/>
      <c r="K244" s="139"/>
      <c r="L244" s="139"/>
      <c r="M244" s="139"/>
      <c r="N244" s="139"/>
      <c r="O244" s="5"/>
      <c r="P244" s="70">
        <f t="shared" si="55"/>
        <v>0</v>
      </c>
      <c r="Q244" s="5"/>
      <c r="R244" s="70">
        <f t="shared" si="56"/>
        <v>0</v>
      </c>
      <c r="S244" s="70">
        <f t="shared" si="57"/>
        <v>0</v>
      </c>
      <c r="T244" s="71">
        <f t="shared" si="58"/>
        <v>0</v>
      </c>
      <c r="U244" s="8"/>
      <c r="V244" s="74"/>
      <c r="W244" s="5"/>
      <c r="X244" s="70">
        <f t="shared" si="59"/>
        <v>0</v>
      </c>
      <c r="Y244" s="5"/>
      <c r="Z244" s="119">
        <f t="shared" si="60"/>
        <v>0</v>
      </c>
      <c r="AA244" s="5"/>
      <c r="AB244" s="70">
        <f t="shared" si="61"/>
        <v>0</v>
      </c>
      <c r="AC244" s="70" t="str">
        <f t="shared" si="62"/>
        <v/>
      </c>
      <c r="AD244" s="70">
        <f t="shared" si="63"/>
        <v>0</v>
      </c>
      <c r="AE244" s="71" t="str">
        <f t="shared" si="64"/>
        <v/>
      </c>
      <c r="AF244" s="72">
        <f t="shared" si="65"/>
        <v>0</v>
      </c>
    </row>
    <row r="245" spans="4:32" x14ac:dyDescent="0.2">
      <c r="D245" s="116"/>
      <c r="E245" s="117"/>
      <c r="F245" s="119" t="s">
        <v>372</v>
      </c>
      <c r="G245" s="118"/>
      <c r="H245" s="139"/>
      <c r="I245" s="139"/>
      <c r="J245" s="139"/>
      <c r="K245" s="139"/>
      <c r="L245" s="139"/>
      <c r="M245" s="139"/>
      <c r="N245" s="139"/>
      <c r="O245" s="5"/>
      <c r="P245" s="70">
        <f t="shared" si="55"/>
        <v>0</v>
      </c>
      <c r="Q245" s="5"/>
      <c r="R245" s="70">
        <f t="shared" si="56"/>
        <v>0</v>
      </c>
      <c r="S245" s="70">
        <f t="shared" si="57"/>
        <v>0</v>
      </c>
      <c r="T245" s="71">
        <f t="shared" si="58"/>
        <v>0</v>
      </c>
      <c r="U245" s="8"/>
      <c r="V245" s="74"/>
      <c r="W245" s="5"/>
      <c r="X245" s="70">
        <f t="shared" si="59"/>
        <v>0</v>
      </c>
      <c r="Y245" s="5"/>
      <c r="Z245" s="119">
        <f t="shared" si="60"/>
        <v>0</v>
      </c>
      <c r="AA245" s="5"/>
      <c r="AB245" s="70">
        <f t="shared" si="61"/>
        <v>0</v>
      </c>
      <c r="AC245" s="70" t="str">
        <f t="shared" si="62"/>
        <v/>
      </c>
      <c r="AD245" s="70">
        <f t="shared" si="63"/>
        <v>0</v>
      </c>
      <c r="AE245" s="71" t="str">
        <f t="shared" si="64"/>
        <v/>
      </c>
      <c r="AF245" s="72">
        <f t="shared" si="65"/>
        <v>0</v>
      </c>
    </row>
    <row r="246" spans="4:32" x14ac:dyDescent="0.2">
      <c r="D246" s="116"/>
      <c r="E246" s="117"/>
      <c r="F246" s="119" t="s">
        <v>373</v>
      </c>
      <c r="G246" s="118"/>
      <c r="H246" s="139"/>
      <c r="I246" s="139"/>
      <c r="J246" s="139"/>
      <c r="K246" s="139"/>
      <c r="L246" s="139"/>
      <c r="M246" s="139"/>
      <c r="N246" s="139"/>
      <c r="O246" s="5"/>
      <c r="P246" s="70">
        <f t="shared" si="55"/>
        <v>0</v>
      </c>
      <c r="Q246" s="5"/>
      <c r="R246" s="70">
        <f t="shared" si="56"/>
        <v>0</v>
      </c>
      <c r="S246" s="70">
        <f t="shared" si="57"/>
        <v>0</v>
      </c>
      <c r="T246" s="71">
        <f t="shared" si="58"/>
        <v>0</v>
      </c>
      <c r="U246" s="8"/>
      <c r="V246" s="74"/>
      <c r="W246" s="5"/>
      <c r="X246" s="70">
        <f t="shared" si="59"/>
        <v>0</v>
      </c>
      <c r="Y246" s="5"/>
      <c r="Z246" s="119">
        <f t="shared" si="60"/>
        <v>0</v>
      </c>
      <c r="AA246" s="5"/>
      <c r="AB246" s="70">
        <f t="shared" si="61"/>
        <v>0</v>
      </c>
      <c r="AC246" s="70" t="str">
        <f t="shared" si="62"/>
        <v/>
      </c>
      <c r="AD246" s="70">
        <f t="shared" si="63"/>
        <v>0</v>
      </c>
      <c r="AE246" s="71" t="str">
        <f t="shared" si="64"/>
        <v/>
      </c>
      <c r="AF246" s="72">
        <f t="shared" si="65"/>
        <v>0</v>
      </c>
    </row>
    <row r="247" spans="4:32" x14ac:dyDescent="0.2">
      <c r="D247" s="116"/>
      <c r="E247" s="117"/>
      <c r="F247" s="119" t="s">
        <v>374</v>
      </c>
      <c r="G247" s="118"/>
      <c r="H247" s="139"/>
      <c r="I247" s="139"/>
      <c r="J247" s="139"/>
      <c r="K247" s="139"/>
      <c r="L247" s="139"/>
      <c r="M247" s="139"/>
      <c r="N247" s="139"/>
      <c r="O247" s="5"/>
      <c r="P247" s="70">
        <f t="shared" si="55"/>
        <v>0</v>
      </c>
      <c r="Q247" s="5"/>
      <c r="R247" s="70">
        <f t="shared" si="56"/>
        <v>0</v>
      </c>
      <c r="S247" s="70">
        <f t="shared" si="57"/>
        <v>0</v>
      </c>
      <c r="T247" s="71">
        <f t="shared" si="58"/>
        <v>0</v>
      </c>
      <c r="U247" s="8"/>
      <c r="V247" s="74"/>
      <c r="W247" s="5"/>
      <c r="X247" s="70">
        <f t="shared" si="59"/>
        <v>0</v>
      </c>
      <c r="Y247" s="5"/>
      <c r="Z247" s="119">
        <f t="shared" si="60"/>
        <v>0</v>
      </c>
      <c r="AA247" s="5"/>
      <c r="AB247" s="70">
        <f t="shared" si="61"/>
        <v>0</v>
      </c>
      <c r="AC247" s="70" t="str">
        <f t="shared" si="62"/>
        <v/>
      </c>
      <c r="AD247" s="70">
        <f t="shared" si="63"/>
        <v>0</v>
      </c>
      <c r="AE247" s="71" t="str">
        <f t="shared" si="64"/>
        <v/>
      </c>
      <c r="AF247" s="72">
        <f t="shared" si="65"/>
        <v>0</v>
      </c>
    </row>
    <row r="248" spans="4:32" x14ac:dyDescent="0.2">
      <c r="D248" s="116"/>
      <c r="E248" s="117"/>
      <c r="F248" s="119" t="s">
        <v>375</v>
      </c>
      <c r="G248" s="118"/>
      <c r="H248" s="139"/>
      <c r="I248" s="139"/>
      <c r="J248" s="139"/>
      <c r="K248" s="139"/>
      <c r="L248" s="139"/>
      <c r="M248" s="139"/>
      <c r="N248" s="139"/>
      <c r="O248" s="5"/>
      <c r="P248" s="70">
        <f t="shared" si="55"/>
        <v>0</v>
      </c>
      <c r="Q248" s="5"/>
      <c r="R248" s="70">
        <f t="shared" si="56"/>
        <v>0</v>
      </c>
      <c r="S248" s="70">
        <f t="shared" si="57"/>
        <v>0</v>
      </c>
      <c r="T248" s="71">
        <f t="shared" si="58"/>
        <v>0</v>
      </c>
      <c r="U248" s="8"/>
      <c r="V248" s="74"/>
      <c r="W248" s="5"/>
      <c r="X248" s="70">
        <f t="shared" si="59"/>
        <v>0</v>
      </c>
      <c r="Y248" s="5"/>
      <c r="Z248" s="119">
        <f t="shared" si="60"/>
        <v>0</v>
      </c>
      <c r="AA248" s="5"/>
      <c r="AB248" s="70">
        <f t="shared" si="61"/>
        <v>0</v>
      </c>
      <c r="AC248" s="70" t="str">
        <f t="shared" si="62"/>
        <v/>
      </c>
      <c r="AD248" s="70">
        <f t="shared" si="63"/>
        <v>0</v>
      </c>
      <c r="AE248" s="71" t="str">
        <f t="shared" si="64"/>
        <v/>
      </c>
      <c r="AF248" s="72">
        <f t="shared" si="65"/>
        <v>0</v>
      </c>
    </row>
    <row r="249" spans="4:32" x14ac:dyDescent="0.2">
      <c r="D249" s="116"/>
      <c r="E249" s="117"/>
      <c r="F249" s="119" t="s">
        <v>376</v>
      </c>
      <c r="G249" s="118"/>
      <c r="H249" s="139"/>
      <c r="I249" s="139"/>
      <c r="J249" s="139"/>
      <c r="K249" s="139"/>
      <c r="L249" s="139"/>
      <c r="M249" s="139"/>
      <c r="N249" s="139"/>
      <c r="O249" s="5"/>
      <c r="P249" s="70">
        <f t="shared" si="55"/>
        <v>0</v>
      </c>
      <c r="Q249" s="5"/>
      <c r="R249" s="70">
        <f t="shared" si="56"/>
        <v>0</v>
      </c>
      <c r="S249" s="70">
        <f t="shared" si="57"/>
        <v>0</v>
      </c>
      <c r="T249" s="71">
        <f t="shared" si="58"/>
        <v>0</v>
      </c>
      <c r="U249" s="8"/>
      <c r="V249" s="74"/>
      <c r="W249" s="5"/>
      <c r="X249" s="70">
        <f t="shared" si="59"/>
        <v>0</v>
      </c>
      <c r="Y249" s="5"/>
      <c r="Z249" s="119">
        <f t="shared" si="60"/>
        <v>0</v>
      </c>
      <c r="AA249" s="5"/>
      <c r="AB249" s="70">
        <f t="shared" si="61"/>
        <v>0</v>
      </c>
      <c r="AC249" s="70" t="str">
        <f t="shared" si="62"/>
        <v/>
      </c>
      <c r="AD249" s="70">
        <f t="shared" si="63"/>
        <v>0</v>
      </c>
      <c r="AE249" s="71" t="str">
        <f t="shared" si="64"/>
        <v/>
      </c>
      <c r="AF249" s="72">
        <f t="shared" si="65"/>
        <v>0</v>
      </c>
    </row>
    <row r="250" spans="4:32" x14ac:dyDescent="0.2">
      <c r="D250" s="116"/>
      <c r="E250" s="117"/>
      <c r="F250" s="119" t="s">
        <v>377</v>
      </c>
      <c r="G250" s="115"/>
      <c r="H250" s="139"/>
      <c r="I250" s="139"/>
      <c r="J250" s="139"/>
      <c r="K250" s="139"/>
      <c r="L250" s="139"/>
      <c r="M250" s="139"/>
      <c r="N250" s="139"/>
      <c r="O250" s="5"/>
      <c r="P250" s="70">
        <f t="shared" si="55"/>
        <v>0</v>
      </c>
      <c r="Q250" s="5"/>
      <c r="R250" s="70">
        <f t="shared" si="56"/>
        <v>0</v>
      </c>
      <c r="S250" s="70">
        <f t="shared" si="57"/>
        <v>0</v>
      </c>
      <c r="T250" s="71">
        <f t="shared" si="58"/>
        <v>0</v>
      </c>
      <c r="U250" s="8"/>
      <c r="V250" s="74"/>
      <c r="W250" s="5"/>
      <c r="X250" s="70">
        <f t="shared" si="59"/>
        <v>0</v>
      </c>
      <c r="Y250" s="5"/>
      <c r="Z250" s="119">
        <f t="shared" si="60"/>
        <v>0</v>
      </c>
      <c r="AA250" s="5"/>
      <c r="AB250" s="70">
        <f t="shared" si="61"/>
        <v>0</v>
      </c>
      <c r="AC250" s="70" t="str">
        <f t="shared" si="62"/>
        <v/>
      </c>
      <c r="AD250" s="70">
        <f t="shared" si="63"/>
        <v>0</v>
      </c>
      <c r="AE250" s="71" t="str">
        <f t="shared" si="64"/>
        <v/>
      </c>
      <c r="AF250" s="72">
        <f t="shared" si="65"/>
        <v>0</v>
      </c>
    </row>
    <row r="251" spans="4:32" x14ac:dyDescent="0.2">
      <c r="D251" s="116"/>
      <c r="E251" s="117"/>
      <c r="F251" s="119" t="s">
        <v>378</v>
      </c>
      <c r="G251" s="118"/>
      <c r="H251" s="139"/>
      <c r="I251" s="139"/>
      <c r="J251" s="139"/>
      <c r="K251" s="139"/>
      <c r="L251" s="139"/>
      <c r="M251" s="139"/>
      <c r="N251" s="139"/>
      <c r="O251" s="5"/>
      <c r="P251" s="70">
        <f t="shared" si="55"/>
        <v>0</v>
      </c>
      <c r="Q251" s="5"/>
      <c r="R251" s="70">
        <f t="shared" si="56"/>
        <v>0</v>
      </c>
      <c r="S251" s="70">
        <f t="shared" si="57"/>
        <v>0</v>
      </c>
      <c r="T251" s="71">
        <f t="shared" si="58"/>
        <v>0</v>
      </c>
      <c r="U251" s="8"/>
      <c r="V251" s="74"/>
      <c r="W251" s="5"/>
      <c r="X251" s="70">
        <f t="shared" si="59"/>
        <v>0</v>
      </c>
      <c r="Y251" s="5"/>
      <c r="Z251" s="119">
        <f t="shared" si="60"/>
        <v>0</v>
      </c>
      <c r="AA251" s="5"/>
      <c r="AB251" s="70">
        <f t="shared" si="61"/>
        <v>0</v>
      </c>
      <c r="AC251" s="70" t="str">
        <f t="shared" si="62"/>
        <v/>
      </c>
      <c r="AD251" s="70">
        <f t="shared" si="63"/>
        <v>0</v>
      </c>
      <c r="AE251" s="71" t="str">
        <f t="shared" si="64"/>
        <v/>
      </c>
      <c r="AF251" s="72">
        <f t="shared" si="65"/>
        <v>0</v>
      </c>
    </row>
    <row r="252" spans="4:32" x14ac:dyDescent="0.2">
      <c r="D252" s="116"/>
      <c r="E252" s="117"/>
      <c r="F252" s="119" t="s">
        <v>379</v>
      </c>
      <c r="G252" s="118"/>
      <c r="H252" s="139"/>
      <c r="I252" s="139"/>
      <c r="J252" s="139"/>
      <c r="K252" s="139"/>
      <c r="L252" s="139"/>
      <c r="M252" s="139"/>
      <c r="N252" s="139"/>
      <c r="O252" s="5"/>
      <c r="P252" s="70">
        <f t="shared" si="55"/>
        <v>0</v>
      </c>
      <c r="Q252" s="5"/>
      <c r="R252" s="70">
        <f t="shared" si="56"/>
        <v>0</v>
      </c>
      <c r="S252" s="70">
        <f t="shared" si="57"/>
        <v>0</v>
      </c>
      <c r="T252" s="71">
        <f t="shared" si="58"/>
        <v>0</v>
      </c>
      <c r="U252" s="8"/>
      <c r="V252" s="74"/>
      <c r="W252" s="5"/>
      <c r="X252" s="70">
        <f t="shared" si="59"/>
        <v>0</v>
      </c>
      <c r="Y252" s="5"/>
      <c r="Z252" s="119">
        <f t="shared" si="60"/>
        <v>0</v>
      </c>
      <c r="AA252" s="5"/>
      <c r="AB252" s="70">
        <f t="shared" si="61"/>
        <v>0</v>
      </c>
      <c r="AC252" s="70" t="str">
        <f t="shared" si="62"/>
        <v/>
      </c>
      <c r="AD252" s="70">
        <f t="shared" si="63"/>
        <v>0</v>
      </c>
      <c r="AE252" s="71" t="str">
        <f t="shared" si="64"/>
        <v/>
      </c>
      <c r="AF252" s="72">
        <f t="shared" si="65"/>
        <v>0</v>
      </c>
    </row>
    <row r="253" spans="4:32" x14ac:dyDescent="0.2">
      <c r="D253" s="116"/>
      <c r="E253" s="117"/>
      <c r="F253" s="119" t="s">
        <v>380</v>
      </c>
      <c r="G253" s="118"/>
      <c r="H253" s="139"/>
      <c r="I253" s="139"/>
      <c r="J253" s="139"/>
      <c r="K253" s="139"/>
      <c r="L253" s="139"/>
      <c r="M253" s="139"/>
      <c r="N253" s="139"/>
      <c r="O253" s="5"/>
      <c r="P253" s="70">
        <f t="shared" si="55"/>
        <v>0</v>
      </c>
      <c r="Q253" s="5"/>
      <c r="R253" s="70">
        <f t="shared" si="56"/>
        <v>0</v>
      </c>
      <c r="S253" s="70">
        <f t="shared" si="57"/>
        <v>0</v>
      </c>
      <c r="T253" s="71">
        <f t="shared" si="58"/>
        <v>0</v>
      </c>
      <c r="U253" s="8"/>
      <c r="V253" s="74"/>
      <c r="W253" s="5"/>
      <c r="X253" s="70">
        <f t="shared" si="59"/>
        <v>0</v>
      </c>
      <c r="Y253" s="5"/>
      <c r="Z253" s="119">
        <f t="shared" si="60"/>
        <v>0</v>
      </c>
      <c r="AA253" s="5"/>
      <c r="AB253" s="70">
        <f t="shared" si="61"/>
        <v>0</v>
      </c>
      <c r="AC253" s="70" t="str">
        <f t="shared" si="62"/>
        <v/>
      </c>
      <c r="AD253" s="70">
        <f t="shared" si="63"/>
        <v>0</v>
      </c>
      <c r="AE253" s="71" t="str">
        <f t="shared" si="64"/>
        <v/>
      </c>
      <c r="AF253" s="72">
        <f t="shared" si="65"/>
        <v>0</v>
      </c>
    </row>
    <row r="254" spans="4:32" x14ac:dyDescent="0.2">
      <c r="D254" s="116"/>
      <c r="E254" s="117"/>
      <c r="F254" s="119" t="s">
        <v>381</v>
      </c>
      <c r="G254" s="118"/>
      <c r="H254" s="139"/>
      <c r="I254" s="139"/>
      <c r="J254" s="139"/>
      <c r="K254" s="139"/>
      <c r="L254" s="139"/>
      <c r="M254" s="139"/>
      <c r="N254" s="139"/>
      <c r="O254" s="5"/>
      <c r="P254" s="70">
        <f t="shared" si="55"/>
        <v>0</v>
      </c>
      <c r="Q254" s="5"/>
      <c r="R254" s="70">
        <f t="shared" si="56"/>
        <v>0</v>
      </c>
      <c r="S254" s="70">
        <f t="shared" si="57"/>
        <v>0</v>
      </c>
      <c r="T254" s="71">
        <f t="shared" si="58"/>
        <v>0</v>
      </c>
      <c r="U254" s="8"/>
      <c r="V254" s="74"/>
      <c r="W254" s="5"/>
      <c r="X254" s="70">
        <f t="shared" si="59"/>
        <v>0</v>
      </c>
      <c r="Y254" s="5"/>
      <c r="Z254" s="119">
        <f t="shared" si="60"/>
        <v>0</v>
      </c>
      <c r="AA254" s="5"/>
      <c r="AB254" s="70">
        <f t="shared" si="61"/>
        <v>0</v>
      </c>
      <c r="AC254" s="70" t="str">
        <f t="shared" si="62"/>
        <v/>
      </c>
      <c r="AD254" s="70">
        <f t="shared" si="63"/>
        <v>0</v>
      </c>
      <c r="AE254" s="71" t="str">
        <f t="shared" si="64"/>
        <v/>
      </c>
      <c r="AF254" s="72">
        <f t="shared" si="65"/>
        <v>0</v>
      </c>
    </row>
    <row r="255" spans="4:32" x14ac:dyDescent="0.2">
      <c r="D255" s="116"/>
      <c r="E255" s="117"/>
      <c r="F255" s="119" t="s">
        <v>382</v>
      </c>
      <c r="G255" s="118"/>
      <c r="H255" s="139"/>
      <c r="I255" s="139"/>
      <c r="J255" s="139"/>
      <c r="K255" s="139"/>
      <c r="L255" s="139"/>
      <c r="M255" s="139"/>
      <c r="N255" s="139"/>
      <c r="O255" s="5"/>
      <c r="P255" s="70">
        <f t="shared" si="55"/>
        <v>0</v>
      </c>
      <c r="Q255" s="5"/>
      <c r="R255" s="70">
        <f t="shared" si="56"/>
        <v>0</v>
      </c>
      <c r="S255" s="70">
        <f t="shared" si="57"/>
        <v>0</v>
      </c>
      <c r="T255" s="71">
        <f t="shared" si="58"/>
        <v>0</v>
      </c>
      <c r="U255" s="8"/>
      <c r="V255" s="74"/>
      <c r="W255" s="5"/>
      <c r="X255" s="70">
        <f t="shared" si="59"/>
        <v>0</v>
      </c>
      <c r="Y255" s="5"/>
      <c r="Z255" s="119">
        <f t="shared" si="60"/>
        <v>0</v>
      </c>
      <c r="AA255" s="5"/>
      <c r="AB255" s="70">
        <f t="shared" si="61"/>
        <v>0</v>
      </c>
      <c r="AC255" s="70" t="str">
        <f t="shared" si="62"/>
        <v/>
      </c>
      <c r="AD255" s="70">
        <f t="shared" si="63"/>
        <v>0</v>
      </c>
      <c r="AE255" s="71" t="str">
        <f t="shared" si="64"/>
        <v/>
      </c>
      <c r="AF255" s="72">
        <f t="shared" si="65"/>
        <v>0</v>
      </c>
    </row>
    <row r="256" spans="4:32" x14ac:dyDescent="0.2">
      <c r="D256" s="116"/>
      <c r="E256" s="12"/>
      <c r="F256" s="119" t="s">
        <v>383</v>
      </c>
      <c r="G256" s="118"/>
      <c r="H256" s="139"/>
      <c r="I256" s="139"/>
      <c r="J256" s="139"/>
      <c r="K256" s="139"/>
      <c r="L256" s="139"/>
      <c r="M256" s="139"/>
      <c r="N256" s="139"/>
      <c r="O256" s="5"/>
      <c r="P256" s="70">
        <f t="shared" si="55"/>
        <v>0</v>
      </c>
      <c r="Q256" s="5"/>
      <c r="R256" s="70">
        <f t="shared" si="56"/>
        <v>0</v>
      </c>
      <c r="S256" s="70">
        <f t="shared" si="57"/>
        <v>0</v>
      </c>
      <c r="T256" s="71">
        <f t="shared" si="58"/>
        <v>0</v>
      </c>
      <c r="U256" s="8"/>
      <c r="V256" s="74"/>
      <c r="W256" s="5"/>
      <c r="X256" s="70">
        <f t="shared" si="59"/>
        <v>0</v>
      </c>
      <c r="Y256" s="5"/>
      <c r="Z256" s="119">
        <f t="shared" si="60"/>
        <v>0</v>
      </c>
      <c r="AA256" s="5"/>
      <c r="AB256" s="70">
        <f t="shared" si="61"/>
        <v>0</v>
      </c>
      <c r="AC256" s="70" t="str">
        <f t="shared" si="62"/>
        <v/>
      </c>
      <c r="AD256" s="70">
        <f t="shared" si="63"/>
        <v>0</v>
      </c>
      <c r="AE256" s="71" t="str">
        <f t="shared" si="64"/>
        <v/>
      </c>
      <c r="AF256" s="72">
        <f t="shared" si="65"/>
        <v>0</v>
      </c>
    </row>
    <row r="257" spans="4:32" x14ac:dyDescent="0.2">
      <c r="D257" s="116"/>
      <c r="E257" s="117"/>
      <c r="F257" s="119" t="s">
        <v>384</v>
      </c>
      <c r="G257" s="118"/>
      <c r="H257" s="139"/>
      <c r="I257" s="139"/>
      <c r="J257" s="139"/>
      <c r="K257" s="139"/>
      <c r="L257" s="139"/>
      <c r="M257" s="139"/>
      <c r="N257" s="139"/>
      <c r="O257" s="5"/>
      <c r="P257" s="70">
        <f t="shared" si="55"/>
        <v>0</v>
      </c>
      <c r="Q257" s="5"/>
      <c r="R257" s="70">
        <f t="shared" si="56"/>
        <v>0</v>
      </c>
      <c r="S257" s="70">
        <f t="shared" si="57"/>
        <v>0</v>
      </c>
      <c r="T257" s="71">
        <f t="shared" si="58"/>
        <v>0</v>
      </c>
      <c r="U257" s="8"/>
      <c r="V257" s="74"/>
      <c r="W257" s="5"/>
      <c r="X257" s="70">
        <f t="shared" si="59"/>
        <v>0</v>
      </c>
      <c r="Y257" s="5"/>
      <c r="Z257" s="119">
        <f t="shared" si="60"/>
        <v>0</v>
      </c>
      <c r="AA257" s="5"/>
      <c r="AB257" s="70">
        <f t="shared" si="61"/>
        <v>0</v>
      </c>
      <c r="AC257" s="70" t="str">
        <f t="shared" si="62"/>
        <v/>
      </c>
      <c r="AD257" s="70">
        <f t="shared" si="63"/>
        <v>0</v>
      </c>
      <c r="AE257" s="71" t="str">
        <f t="shared" si="64"/>
        <v/>
      </c>
      <c r="AF257" s="72">
        <f t="shared" si="65"/>
        <v>0</v>
      </c>
    </row>
  </sheetData>
  <sheetProtection autoFilter="0"/>
  <protectedRanges>
    <protectedRange sqref="G253:G257 D85 E80:E257 P7:P10 R7:AD10 D7:N7 D125:D257 G9:G251 G8:N8 P11:AD257 H9:N96 F8:F257 AF7:AF257 D8:E79" name="Rango3"/>
    <protectedRange sqref="O7:O257" name="Rango7_1_2"/>
    <protectedRange sqref="Q7:Q10" name="Rango2_2"/>
  </protectedRanges>
  <autoFilter ref="A6:AF257" xr:uid="{00000000-0009-0000-0000-000001000000}"/>
  <sortState xmlns:xlrd2="http://schemas.microsoft.com/office/spreadsheetml/2017/richdata2" ref="D7:AF813">
    <sortCondition ref="D7:D813"/>
    <sortCondition ref="E7:E813"/>
  </sortState>
  <mergeCells count="24">
    <mergeCell ref="A3:C3"/>
    <mergeCell ref="A4:C4"/>
    <mergeCell ref="D3:D5"/>
    <mergeCell ref="E3:E5"/>
    <mergeCell ref="F3:F5"/>
    <mergeCell ref="AC4:AC5"/>
    <mergeCell ref="U4:U5"/>
    <mergeCell ref="W4:AA4"/>
    <mergeCell ref="G3:G5"/>
    <mergeCell ref="AE2:AF4"/>
    <mergeCell ref="F2:G2"/>
    <mergeCell ref="O3:T3"/>
    <mergeCell ref="V4:V5"/>
    <mergeCell ref="AD4:AD5"/>
    <mergeCell ref="U2:AD3"/>
    <mergeCell ref="T4:T5"/>
    <mergeCell ref="H3:N3"/>
    <mergeCell ref="H4:H5"/>
    <mergeCell ref="I4:I5"/>
    <mergeCell ref="J4:J5"/>
    <mergeCell ref="K4:K5"/>
    <mergeCell ref="L4:L5"/>
    <mergeCell ref="M4:M5"/>
    <mergeCell ref="N4:N5"/>
  </mergeCells>
  <phoneticPr fontId="3" type="noConversion"/>
  <conditionalFormatting sqref="T7:T193 T224:T257">
    <cfRule type="containsText" dxfId="155" priority="3782" operator="containsText" text="Bajo">
      <formula>NOT(ISERROR(SEARCH("Bajo",T7)))</formula>
    </cfRule>
    <cfRule type="containsText" dxfId="154" priority="3783" operator="containsText" text="Moderado">
      <formula>NOT(ISERROR(SEARCH("Moderado",T7)))</formula>
    </cfRule>
    <cfRule type="containsText" dxfId="153" priority="3784" operator="containsText" text="Alto">
      <formula>NOT(ISERROR(SEARCH("Alto",T7)))</formula>
    </cfRule>
    <cfRule type="containsText" dxfId="152" priority="3785" operator="containsText" text="Extremo">
      <formula>NOT(ISERROR(SEARCH("Extremo",T7)))</formula>
    </cfRule>
  </conditionalFormatting>
  <conditionalFormatting sqref="T7:T193 T224:T257">
    <cfRule type="cellIs" dxfId="151" priority="3765" operator="equal">
      <formula>0</formula>
    </cfRule>
  </conditionalFormatting>
  <conditionalFormatting sqref="AC7:AC193 AC224:AC257">
    <cfRule type="containsBlanks" dxfId="150" priority="3733">
      <formula>LEN(TRIM(AC7))=0</formula>
    </cfRule>
    <cfRule type="containsText" dxfId="149" priority="3734" operator="containsText" text="Optimo">
      <formula>NOT(ISERROR(SEARCH("Optimo",AC7)))</formula>
    </cfRule>
    <cfRule type="containsText" dxfId="148" priority="3735" operator="containsText" text="Bueno">
      <formula>NOT(ISERROR(SEARCH("Bueno",AC7)))</formula>
    </cfRule>
    <cfRule type="containsText" dxfId="147" priority="3736" operator="containsText" text="Mas que Regular">
      <formula>NOT(ISERROR(SEARCH("Mas que Regular",AC7)))</formula>
    </cfRule>
    <cfRule type="containsText" dxfId="146" priority="3737" operator="containsText" text="Regular">
      <formula>NOT(ISERROR(SEARCH("Regular",AC7)))</formula>
    </cfRule>
    <cfRule type="containsText" dxfId="145" priority="3738" operator="containsText" text="Insuficiente">
      <formula>NOT(ISERROR(SEARCH("Insuficiente",AC7)))</formula>
    </cfRule>
  </conditionalFormatting>
  <conditionalFormatting sqref="AE7:AE193 AE224:AE257">
    <cfRule type="containsText" dxfId="144" priority="2276" operator="containsText" text="Menor">
      <formula>NOT(ISERROR(SEARCH("Menor",AE7)))</formula>
    </cfRule>
    <cfRule type="containsText" dxfId="143" priority="2277" operator="containsText" text="Media">
      <formula>NOT(ISERROR(SEARCH("Media",AE7)))</formula>
    </cfRule>
    <cfRule type="containsText" dxfId="142" priority="2278" operator="containsText" text="Mayor">
      <formula>NOT(ISERROR(SEARCH("Mayor",AE7)))</formula>
    </cfRule>
    <cfRule type="containsText" dxfId="141" priority="2279" operator="containsText" text="No Aceptable">
      <formula>NOT(ISERROR(SEARCH("No Aceptable",AE7)))</formula>
    </cfRule>
  </conditionalFormatting>
  <conditionalFormatting sqref="AE7:AE193 AE224:AE257">
    <cfRule type="containsBlanks" dxfId="140" priority="2271">
      <formula>LEN(TRIM(AE7))=0</formula>
    </cfRule>
    <cfRule type="containsText" dxfId="139" priority="2272" operator="containsText" text="Menor">
      <formula>NOT(ISERROR(SEARCH("Menor",AE7)))</formula>
    </cfRule>
    <cfRule type="containsText" dxfId="138" priority="2273" operator="containsText" text="Media">
      <formula>NOT(ISERROR(SEARCH("Media",AE7)))</formula>
    </cfRule>
    <cfRule type="containsText" dxfId="137" priority="2274" operator="containsText" text="Mayor">
      <formula>NOT(ISERROR(SEARCH("Mayor",AE7)))</formula>
    </cfRule>
    <cfRule type="containsText" dxfId="136" priority="2275" operator="containsText" text="No Aceptable">
      <formula>NOT(ISERROR(SEARCH("No Aceptable",AE7)))</formula>
    </cfRule>
  </conditionalFormatting>
  <conditionalFormatting sqref="Q11:Q193 Q224:Q257">
    <cfRule type="containsText" dxfId="135" priority="161" operator="containsText" text="Insignificante">
      <formula>NOT(ISERROR(SEARCH("Insignificante",Q11)))</formula>
    </cfRule>
    <cfRule type="containsText" dxfId="134" priority="162" operator="containsText" text="Mayores">
      <formula>NOT(ISERROR(SEARCH("Mayores",Q11)))</formula>
    </cfRule>
    <cfRule type="containsText" dxfId="133" priority="163" operator="containsText" text="Catastroficas">
      <formula>NOT(ISERROR(SEARCH("Catastroficas",Q11)))</formula>
    </cfRule>
    <cfRule type="containsText" dxfId="132" priority="164" operator="containsText" text="Moderadas">
      <formula>NOT(ISERROR(SEARCH("Moderadas",Q11)))</formula>
    </cfRule>
    <cfRule type="containsText" dxfId="131" priority="165" operator="containsText" text="Menores">
      <formula>NOT(ISERROR(SEARCH("Menores",Q11)))</formula>
    </cfRule>
  </conditionalFormatting>
  <conditionalFormatting sqref="O7 O18:O193 O224:O257">
    <cfRule type="beginsWith" priority="136" operator="beginsWith" text="Improbable">
      <formula>LEFT(O7,LEN("Improbable"))="Improbable"</formula>
    </cfRule>
    <cfRule type="beginsWith" dxfId="130" priority="137" operator="beginsWith" text="Probable">
      <formula>LEFT(O7,8)="Probable"</formula>
    </cfRule>
    <cfRule type="beginsWith" dxfId="129" priority="138" operator="beginsWith" text="Casi Certeza">
      <formula>LEFT(O7,12)="Casi Certeza"</formula>
    </cfRule>
    <cfRule type="beginsWith" dxfId="128" priority="139" operator="beginsWith" text="Moderado">
      <formula>LEFT(O7,LEN("Moderado"))="Moderado"</formula>
    </cfRule>
    <cfRule type="beginsWith" dxfId="127" priority="140" operator="beginsWith" text="Poco Probable">
      <formula>LEFT(O7,13)="Poco Probable"</formula>
    </cfRule>
  </conditionalFormatting>
  <conditionalFormatting sqref="Q7">
    <cfRule type="containsText" dxfId="126" priority="131" operator="containsText" text="Insignificante">
      <formula>NOT(ISERROR(SEARCH("Insignificante",Q7)))</formula>
    </cfRule>
    <cfRule type="containsText" dxfId="125" priority="132" operator="containsText" text="Mayores">
      <formula>NOT(ISERROR(SEARCH("Mayores",Q7)))</formula>
    </cfRule>
    <cfRule type="containsText" dxfId="124" priority="133" operator="containsText" text="Catastroficas">
      <formula>NOT(ISERROR(SEARCH("Catastroficas",Q7)))</formula>
    </cfRule>
    <cfRule type="containsText" dxfId="123" priority="134" operator="containsText" text="Moderadas">
      <formula>NOT(ISERROR(SEARCH("Moderadas",Q7)))</formula>
    </cfRule>
    <cfRule type="containsText" dxfId="122" priority="135" operator="containsText" text="Menores">
      <formula>NOT(ISERROR(SEARCH("Menores",Q7)))</formula>
    </cfRule>
  </conditionalFormatting>
  <conditionalFormatting sqref="O8">
    <cfRule type="beginsWith" priority="126" operator="beginsWith" text="Improbable">
      <formula>LEFT(O8,LEN("Improbable"))="Improbable"</formula>
    </cfRule>
    <cfRule type="beginsWith" dxfId="121" priority="127" operator="beginsWith" text="Probable">
      <formula>LEFT(O8,8)="Probable"</formula>
    </cfRule>
    <cfRule type="beginsWith" dxfId="120" priority="128" operator="beginsWith" text="Casi Certeza">
      <formula>LEFT(O8,12)="Casi Certeza"</formula>
    </cfRule>
    <cfRule type="beginsWith" dxfId="119" priority="129" operator="beginsWith" text="Moderado">
      <formula>LEFT(O8,LEN("Moderado"))="Moderado"</formula>
    </cfRule>
    <cfRule type="beginsWith" dxfId="118" priority="130" operator="beginsWith" text="Poco Probable">
      <formula>LEFT(O8,13)="Poco Probable"</formula>
    </cfRule>
  </conditionalFormatting>
  <conditionalFormatting sqref="O9">
    <cfRule type="beginsWith" priority="121" operator="beginsWith" text="Improbable">
      <formula>LEFT(O9,LEN("Improbable"))="Improbable"</formula>
    </cfRule>
    <cfRule type="beginsWith" dxfId="117" priority="122" operator="beginsWith" text="Probable">
      <formula>LEFT(O9,8)="Probable"</formula>
    </cfRule>
    <cfRule type="beginsWith" dxfId="116" priority="123" operator="beginsWith" text="Casi Certeza">
      <formula>LEFT(O9,12)="Casi Certeza"</formula>
    </cfRule>
    <cfRule type="beginsWith" dxfId="115" priority="124" operator="beginsWith" text="Moderado">
      <formula>LEFT(O9,LEN("Moderado"))="Moderado"</formula>
    </cfRule>
    <cfRule type="beginsWith" dxfId="114" priority="125" operator="beginsWith" text="Poco Probable">
      <formula>LEFT(O9,13)="Poco Probable"</formula>
    </cfRule>
  </conditionalFormatting>
  <conditionalFormatting sqref="O10">
    <cfRule type="beginsWith" priority="116" operator="beginsWith" text="Improbable">
      <formula>LEFT(O10,LEN("Improbable"))="Improbable"</formula>
    </cfRule>
    <cfRule type="beginsWith" dxfId="113" priority="117" operator="beginsWith" text="Probable">
      <formula>LEFT(O10,8)="Probable"</formula>
    </cfRule>
    <cfRule type="beginsWith" dxfId="112" priority="118" operator="beginsWith" text="Casi Certeza">
      <formula>LEFT(O10,12)="Casi Certeza"</formula>
    </cfRule>
    <cfRule type="beginsWith" dxfId="111" priority="119" operator="beginsWith" text="Moderado">
      <formula>LEFT(O10,LEN("Moderado"))="Moderado"</formula>
    </cfRule>
    <cfRule type="beginsWith" dxfId="110" priority="120" operator="beginsWith" text="Poco Probable">
      <formula>LEFT(O10,13)="Poco Probable"</formula>
    </cfRule>
  </conditionalFormatting>
  <conditionalFormatting sqref="O11">
    <cfRule type="beginsWith" priority="111" operator="beginsWith" text="Improbable">
      <formula>LEFT(O11,LEN("Improbable"))="Improbable"</formula>
    </cfRule>
    <cfRule type="beginsWith" dxfId="109" priority="112" operator="beginsWith" text="Probable">
      <formula>LEFT(O11,8)="Probable"</formula>
    </cfRule>
    <cfRule type="beginsWith" dxfId="108" priority="113" operator="beginsWith" text="Casi Certeza">
      <formula>LEFT(O11,12)="Casi Certeza"</formula>
    </cfRule>
    <cfRule type="beginsWith" dxfId="107" priority="114" operator="beginsWith" text="Moderado">
      <formula>LEFT(O11,LEN("Moderado"))="Moderado"</formula>
    </cfRule>
    <cfRule type="beginsWith" dxfId="106" priority="115" operator="beginsWith" text="Poco Probable">
      <formula>LEFT(O11,13)="Poco Probable"</formula>
    </cfRule>
  </conditionalFormatting>
  <conditionalFormatting sqref="O12">
    <cfRule type="beginsWith" priority="106" operator="beginsWith" text="Improbable">
      <formula>LEFT(O12,LEN("Improbable"))="Improbable"</formula>
    </cfRule>
    <cfRule type="beginsWith" dxfId="105" priority="107" operator="beginsWith" text="Probable">
      <formula>LEFT(O12,8)="Probable"</formula>
    </cfRule>
    <cfRule type="beginsWith" dxfId="104" priority="108" operator="beginsWith" text="Casi Certeza">
      <formula>LEFT(O12,12)="Casi Certeza"</formula>
    </cfRule>
    <cfRule type="beginsWith" dxfId="103" priority="109" operator="beginsWith" text="Moderado">
      <formula>LEFT(O12,LEN("Moderado"))="Moderado"</formula>
    </cfRule>
    <cfRule type="beginsWith" dxfId="102" priority="110" operator="beginsWith" text="Poco Probable">
      <formula>LEFT(O12,13)="Poco Probable"</formula>
    </cfRule>
  </conditionalFormatting>
  <conditionalFormatting sqref="O13">
    <cfRule type="beginsWith" priority="101" operator="beginsWith" text="Improbable">
      <formula>LEFT(O13,LEN("Improbable"))="Improbable"</formula>
    </cfRule>
    <cfRule type="beginsWith" dxfId="101" priority="102" operator="beginsWith" text="Probable">
      <formula>LEFT(O13,8)="Probable"</formula>
    </cfRule>
    <cfRule type="beginsWith" dxfId="100" priority="103" operator="beginsWith" text="Casi Certeza">
      <formula>LEFT(O13,12)="Casi Certeza"</formula>
    </cfRule>
    <cfRule type="beginsWith" dxfId="99" priority="104" operator="beginsWith" text="Moderado">
      <formula>LEFT(O13,LEN("Moderado"))="Moderado"</formula>
    </cfRule>
    <cfRule type="beginsWith" dxfId="98" priority="105" operator="beginsWith" text="Poco Probable">
      <formula>LEFT(O13,13)="Poco Probable"</formula>
    </cfRule>
  </conditionalFormatting>
  <conditionalFormatting sqref="O14">
    <cfRule type="beginsWith" priority="96" operator="beginsWith" text="Improbable">
      <formula>LEFT(O14,LEN("Improbable"))="Improbable"</formula>
    </cfRule>
    <cfRule type="beginsWith" dxfId="97" priority="97" operator="beginsWith" text="Probable">
      <formula>LEFT(O14,8)="Probable"</formula>
    </cfRule>
    <cfRule type="beginsWith" dxfId="96" priority="98" operator="beginsWith" text="Casi Certeza">
      <formula>LEFT(O14,12)="Casi Certeza"</formula>
    </cfRule>
    <cfRule type="beginsWith" dxfId="95" priority="99" operator="beginsWith" text="Moderado">
      <formula>LEFT(O14,LEN("Moderado"))="Moderado"</formula>
    </cfRule>
    <cfRule type="beginsWith" dxfId="94" priority="100" operator="beginsWith" text="Poco Probable">
      <formula>LEFT(O14,13)="Poco Probable"</formula>
    </cfRule>
  </conditionalFormatting>
  <conditionalFormatting sqref="O15">
    <cfRule type="beginsWith" priority="91" operator="beginsWith" text="Improbable">
      <formula>LEFT(O15,LEN("Improbable"))="Improbable"</formula>
    </cfRule>
    <cfRule type="beginsWith" dxfId="93" priority="92" operator="beginsWith" text="Probable">
      <formula>LEFT(O15,8)="Probable"</formula>
    </cfRule>
    <cfRule type="beginsWith" dxfId="92" priority="93" operator="beginsWith" text="Casi Certeza">
      <formula>LEFT(O15,12)="Casi Certeza"</formula>
    </cfRule>
    <cfRule type="beginsWith" dxfId="91" priority="94" operator="beginsWith" text="Moderado">
      <formula>LEFT(O15,LEN("Moderado"))="Moderado"</formula>
    </cfRule>
    <cfRule type="beginsWith" dxfId="90" priority="95" operator="beginsWith" text="Poco Probable">
      <formula>LEFT(O15,13)="Poco Probable"</formula>
    </cfRule>
  </conditionalFormatting>
  <conditionalFormatting sqref="O16">
    <cfRule type="beginsWith" priority="86" operator="beginsWith" text="Improbable">
      <formula>LEFT(O16,LEN("Improbable"))="Improbable"</formula>
    </cfRule>
    <cfRule type="beginsWith" dxfId="89" priority="87" operator="beginsWith" text="Probable">
      <formula>LEFT(O16,8)="Probable"</formula>
    </cfRule>
    <cfRule type="beginsWith" dxfId="88" priority="88" operator="beginsWith" text="Casi Certeza">
      <formula>LEFT(O16,12)="Casi Certeza"</formula>
    </cfRule>
    <cfRule type="beginsWith" dxfId="87" priority="89" operator="beginsWith" text="Moderado">
      <formula>LEFT(O16,LEN("Moderado"))="Moderado"</formula>
    </cfRule>
    <cfRule type="beginsWith" dxfId="86" priority="90" operator="beginsWith" text="Poco Probable">
      <formula>LEFT(O16,13)="Poco Probable"</formula>
    </cfRule>
  </conditionalFormatting>
  <conditionalFormatting sqref="O17">
    <cfRule type="beginsWith" priority="81" operator="beginsWith" text="Improbable">
      <formula>LEFT(O17,LEN("Improbable"))="Improbable"</formula>
    </cfRule>
    <cfRule type="beginsWith" dxfId="85" priority="82" operator="beginsWith" text="Probable">
      <formula>LEFT(O17,8)="Probable"</formula>
    </cfRule>
    <cfRule type="beginsWith" dxfId="84" priority="83" operator="beginsWith" text="Casi Certeza">
      <formula>LEFT(O17,12)="Casi Certeza"</formula>
    </cfRule>
    <cfRule type="beginsWith" dxfId="83" priority="84" operator="beginsWith" text="Moderado">
      <formula>LEFT(O17,LEN("Moderado"))="Moderado"</formula>
    </cfRule>
    <cfRule type="beginsWith" dxfId="82" priority="85" operator="beginsWith" text="Poco Probable">
      <formula>LEFT(O17,13)="Poco Probable"</formula>
    </cfRule>
  </conditionalFormatting>
  <conditionalFormatting sqref="Q8">
    <cfRule type="containsText" dxfId="81" priority="71" operator="containsText" text="Insignificante">
      <formula>NOT(ISERROR(SEARCH("Insignificante",Q8)))</formula>
    </cfRule>
    <cfRule type="containsText" dxfId="80" priority="72" operator="containsText" text="Mayores">
      <formula>NOT(ISERROR(SEARCH("Mayores",Q8)))</formula>
    </cfRule>
    <cfRule type="containsText" dxfId="79" priority="73" operator="containsText" text="Catastroficas">
      <formula>NOT(ISERROR(SEARCH("Catastroficas",Q8)))</formula>
    </cfRule>
    <cfRule type="containsText" dxfId="78" priority="74" operator="containsText" text="Moderadas">
      <formula>NOT(ISERROR(SEARCH("Moderadas",Q8)))</formula>
    </cfRule>
    <cfRule type="containsText" dxfId="77" priority="75" operator="containsText" text="Menores">
      <formula>NOT(ISERROR(SEARCH("Menores",Q8)))</formula>
    </cfRule>
  </conditionalFormatting>
  <conditionalFormatting sqref="Q9">
    <cfRule type="containsText" dxfId="76" priority="66" operator="containsText" text="Insignificante">
      <formula>NOT(ISERROR(SEARCH("Insignificante",Q9)))</formula>
    </cfRule>
    <cfRule type="containsText" dxfId="75" priority="67" operator="containsText" text="Mayores">
      <formula>NOT(ISERROR(SEARCH("Mayores",Q9)))</formula>
    </cfRule>
    <cfRule type="containsText" dxfId="74" priority="68" operator="containsText" text="Catastroficas">
      <formula>NOT(ISERROR(SEARCH("Catastroficas",Q9)))</formula>
    </cfRule>
    <cfRule type="containsText" dxfId="73" priority="69" operator="containsText" text="Moderadas">
      <formula>NOT(ISERROR(SEARCH("Moderadas",Q9)))</formula>
    </cfRule>
    <cfRule type="containsText" dxfId="72" priority="70" operator="containsText" text="Menores">
      <formula>NOT(ISERROR(SEARCH("Menores",Q9)))</formula>
    </cfRule>
  </conditionalFormatting>
  <conditionalFormatting sqref="Q10">
    <cfRule type="containsText" dxfId="71" priority="61" operator="containsText" text="Insignificante">
      <formula>NOT(ISERROR(SEARCH("Insignificante",Q10)))</formula>
    </cfRule>
    <cfRule type="containsText" dxfId="70" priority="62" operator="containsText" text="Mayores">
      <formula>NOT(ISERROR(SEARCH("Mayores",Q10)))</formula>
    </cfRule>
    <cfRule type="containsText" dxfId="69" priority="63" operator="containsText" text="Catastroficas">
      <formula>NOT(ISERROR(SEARCH("Catastroficas",Q10)))</formula>
    </cfRule>
    <cfRule type="containsText" dxfId="68" priority="64" operator="containsText" text="Moderadas">
      <formula>NOT(ISERROR(SEARCH("Moderadas",Q10)))</formula>
    </cfRule>
    <cfRule type="containsText" dxfId="67" priority="65" operator="containsText" text="Menores">
      <formula>NOT(ISERROR(SEARCH("Menores",Q10)))</formula>
    </cfRule>
  </conditionalFormatting>
  <conditionalFormatting sqref="T194">
    <cfRule type="containsText" dxfId="66" priority="57" operator="containsText" text="Bajo">
      <formula>NOT(ISERROR(SEARCH("Bajo",T194)))</formula>
    </cfRule>
    <cfRule type="containsText" dxfId="65" priority="58" operator="containsText" text="Moderado">
      <formula>NOT(ISERROR(SEARCH("Moderado",T194)))</formula>
    </cfRule>
    <cfRule type="containsText" dxfId="64" priority="59" operator="containsText" text="Alto">
      <formula>NOT(ISERROR(SEARCH("Alto",T194)))</formula>
    </cfRule>
    <cfRule type="containsText" dxfId="63" priority="60" operator="containsText" text="Extremo">
      <formula>NOT(ISERROR(SEARCH("Extremo",T194)))</formula>
    </cfRule>
  </conditionalFormatting>
  <conditionalFormatting sqref="T194">
    <cfRule type="cellIs" dxfId="62" priority="56" operator="equal">
      <formula>0</formula>
    </cfRule>
  </conditionalFormatting>
  <conditionalFormatting sqref="AC194">
    <cfRule type="containsBlanks" dxfId="61" priority="50">
      <formula>LEN(TRIM(AC194))=0</formula>
    </cfRule>
    <cfRule type="containsText" dxfId="60" priority="51" operator="containsText" text="Optimo">
      <formula>NOT(ISERROR(SEARCH("Optimo",AC194)))</formula>
    </cfRule>
    <cfRule type="containsText" dxfId="59" priority="52" operator="containsText" text="Bueno">
      <formula>NOT(ISERROR(SEARCH("Bueno",AC194)))</formula>
    </cfRule>
    <cfRule type="containsText" dxfId="58" priority="53" operator="containsText" text="Mas que Regular">
      <formula>NOT(ISERROR(SEARCH("Mas que Regular",AC194)))</formula>
    </cfRule>
    <cfRule type="containsText" dxfId="57" priority="54" operator="containsText" text="Regular">
      <formula>NOT(ISERROR(SEARCH("Regular",AC194)))</formula>
    </cfRule>
    <cfRule type="containsText" dxfId="56" priority="55" operator="containsText" text="Insuficiente">
      <formula>NOT(ISERROR(SEARCH("Insuficiente",AC194)))</formula>
    </cfRule>
  </conditionalFormatting>
  <conditionalFormatting sqref="AE194">
    <cfRule type="containsText" dxfId="55" priority="46" operator="containsText" text="Menor">
      <formula>NOT(ISERROR(SEARCH("Menor",AE194)))</formula>
    </cfRule>
    <cfRule type="containsText" dxfId="54" priority="47" operator="containsText" text="Media">
      <formula>NOT(ISERROR(SEARCH("Media",AE194)))</formula>
    </cfRule>
    <cfRule type="containsText" dxfId="53" priority="48" operator="containsText" text="Mayor">
      <formula>NOT(ISERROR(SEARCH("Mayor",AE194)))</formula>
    </cfRule>
    <cfRule type="containsText" dxfId="52" priority="49" operator="containsText" text="No Aceptable">
      <formula>NOT(ISERROR(SEARCH("No Aceptable",AE194)))</formula>
    </cfRule>
  </conditionalFormatting>
  <conditionalFormatting sqref="AE194">
    <cfRule type="containsBlanks" dxfId="51" priority="41">
      <formula>LEN(TRIM(AE194))=0</formula>
    </cfRule>
    <cfRule type="containsText" dxfId="50" priority="42" operator="containsText" text="Menor">
      <formula>NOT(ISERROR(SEARCH("Menor",AE194)))</formula>
    </cfRule>
    <cfRule type="containsText" dxfId="49" priority="43" operator="containsText" text="Media">
      <formula>NOT(ISERROR(SEARCH("Media",AE194)))</formula>
    </cfRule>
    <cfRule type="containsText" dxfId="48" priority="44" operator="containsText" text="Mayor">
      <formula>NOT(ISERROR(SEARCH("Mayor",AE194)))</formula>
    </cfRule>
    <cfRule type="containsText" dxfId="47" priority="45" operator="containsText" text="No Aceptable">
      <formula>NOT(ISERROR(SEARCH("No Aceptable",AE194)))</formula>
    </cfRule>
  </conditionalFormatting>
  <conditionalFormatting sqref="Q194">
    <cfRule type="containsText" dxfId="46" priority="36" operator="containsText" text="Insignificante">
      <formula>NOT(ISERROR(SEARCH("Insignificante",Q194)))</formula>
    </cfRule>
    <cfRule type="containsText" dxfId="45" priority="37" operator="containsText" text="Mayores">
      <formula>NOT(ISERROR(SEARCH("Mayores",Q194)))</formula>
    </cfRule>
    <cfRule type="containsText" dxfId="44" priority="38" operator="containsText" text="Catastroficas">
      <formula>NOT(ISERROR(SEARCH("Catastroficas",Q194)))</formula>
    </cfRule>
    <cfRule type="containsText" dxfId="43" priority="39" operator="containsText" text="Moderadas">
      <formula>NOT(ISERROR(SEARCH("Moderadas",Q194)))</formula>
    </cfRule>
    <cfRule type="containsText" dxfId="42" priority="40" operator="containsText" text="Menores">
      <formula>NOT(ISERROR(SEARCH("Menores",Q194)))</formula>
    </cfRule>
  </conditionalFormatting>
  <conditionalFormatting sqref="O194">
    <cfRule type="beginsWith" priority="31" operator="beginsWith" text="Improbable">
      <formula>LEFT(O194,LEN("Improbable"))="Improbable"</formula>
    </cfRule>
    <cfRule type="beginsWith" dxfId="41" priority="32" operator="beginsWith" text="Probable">
      <formula>LEFT(O194,8)="Probable"</formula>
    </cfRule>
    <cfRule type="beginsWith" dxfId="40" priority="33" operator="beginsWith" text="Casi Certeza">
      <formula>LEFT(O194,12)="Casi Certeza"</formula>
    </cfRule>
    <cfRule type="beginsWith" dxfId="39" priority="34" operator="beginsWith" text="Moderado">
      <formula>LEFT(O194,LEN("Moderado"))="Moderado"</formula>
    </cfRule>
    <cfRule type="beginsWith" dxfId="38" priority="35" operator="beginsWith" text="Poco Probable">
      <formula>LEFT(O194,13)="Poco Probable"</formula>
    </cfRule>
  </conditionalFormatting>
  <conditionalFormatting sqref="T195:T223">
    <cfRule type="containsText" dxfId="37" priority="27" operator="containsText" text="Bajo">
      <formula>NOT(ISERROR(SEARCH("Bajo",T195)))</formula>
    </cfRule>
    <cfRule type="containsText" dxfId="36" priority="28" operator="containsText" text="Moderado">
      <formula>NOT(ISERROR(SEARCH("Moderado",T195)))</formula>
    </cfRule>
    <cfRule type="containsText" dxfId="35" priority="29" operator="containsText" text="Alto">
      <formula>NOT(ISERROR(SEARCH("Alto",T195)))</formula>
    </cfRule>
    <cfRule type="containsText" dxfId="34" priority="30" operator="containsText" text="Extremo">
      <formula>NOT(ISERROR(SEARCH("Extremo",T195)))</formula>
    </cfRule>
  </conditionalFormatting>
  <conditionalFormatting sqref="T195:T223">
    <cfRule type="cellIs" dxfId="33" priority="26" operator="equal">
      <formula>0</formula>
    </cfRule>
  </conditionalFormatting>
  <conditionalFormatting sqref="AC195:AC223">
    <cfRule type="containsBlanks" dxfId="32" priority="20">
      <formula>LEN(TRIM(AC195))=0</formula>
    </cfRule>
    <cfRule type="containsText" dxfId="31" priority="21" operator="containsText" text="Optimo">
      <formula>NOT(ISERROR(SEARCH("Optimo",AC195)))</formula>
    </cfRule>
    <cfRule type="containsText" dxfId="30" priority="22" operator="containsText" text="Bueno">
      <formula>NOT(ISERROR(SEARCH("Bueno",AC195)))</formula>
    </cfRule>
    <cfRule type="containsText" dxfId="29" priority="23" operator="containsText" text="Mas que Regular">
      <formula>NOT(ISERROR(SEARCH("Mas que Regular",AC195)))</formula>
    </cfRule>
    <cfRule type="containsText" dxfId="28" priority="24" operator="containsText" text="Regular">
      <formula>NOT(ISERROR(SEARCH("Regular",AC195)))</formula>
    </cfRule>
    <cfRule type="containsText" dxfId="27" priority="25" operator="containsText" text="Insuficiente">
      <formula>NOT(ISERROR(SEARCH("Insuficiente",AC195)))</formula>
    </cfRule>
  </conditionalFormatting>
  <conditionalFormatting sqref="AE195:AE223">
    <cfRule type="containsText" dxfId="26" priority="16" operator="containsText" text="Menor">
      <formula>NOT(ISERROR(SEARCH("Menor",AE195)))</formula>
    </cfRule>
    <cfRule type="containsText" dxfId="25" priority="17" operator="containsText" text="Media">
      <formula>NOT(ISERROR(SEARCH("Media",AE195)))</formula>
    </cfRule>
    <cfRule type="containsText" dxfId="24" priority="18" operator="containsText" text="Mayor">
      <formula>NOT(ISERROR(SEARCH("Mayor",AE195)))</formula>
    </cfRule>
    <cfRule type="containsText" dxfId="23" priority="19" operator="containsText" text="No Aceptable">
      <formula>NOT(ISERROR(SEARCH("No Aceptable",AE195)))</formula>
    </cfRule>
  </conditionalFormatting>
  <conditionalFormatting sqref="AE195:AE223">
    <cfRule type="containsBlanks" dxfId="22" priority="11">
      <formula>LEN(TRIM(AE195))=0</formula>
    </cfRule>
    <cfRule type="containsText" dxfId="21" priority="12" operator="containsText" text="Menor">
      <formula>NOT(ISERROR(SEARCH("Menor",AE195)))</formula>
    </cfRule>
    <cfRule type="containsText" dxfId="20" priority="13" operator="containsText" text="Media">
      <formula>NOT(ISERROR(SEARCH("Media",AE195)))</formula>
    </cfRule>
    <cfRule type="containsText" dxfId="19" priority="14" operator="containsText" text="Mayor">
      <formula>NOT(ISERROR(SEARCH("Mayor",AE195)))</formula>
    </cfRule>
    <cfRule type="containsText" dxfId="18" priority="15" operator="containsText" text="No Aceptable">
      <formula>NOT(ISERROR(SEARCH("No Aceptable",AE195)))</formula>
    </cfRule>
  </conditionalFormatting>
  <conditionalFormatting sqref="Q195:Q223">
    <cfRule type="containsText" dxfId="17" priority="6" operator="containsText" text="Insignificante">
      <formula>NOT(ISERROR(SEARCH("Insignificante",Q195)))</formula>
    </cfRule>
    <cfRule type="containsText" dxfId="16" priority="7" operator="containsText" text="Mayores">
      <formula>NOT(ISERROR(SEARCH("Mayores",Q195)))</formula>
    </cfRule>
    <cfRule type="containsText" dxfId="15" priority="8" operator="containsText" text="Catastroficas">
      <formula>NOT(ISERROR(SEARCH("Catastroficas",Q195)))</formula>
    </cfRule>
    <cfRule type="containsText" dxfId="14" priority="9" operator="containsText" text="Moderadas">
      <formula>NOT(ISERROR(SEARCH("Moderadas",Q195)))</formula>
    </cfRule>
    <cfRule type="containsText" dxfId="13" priority="10" operator="containsText" text="Menores">
      <formula>NOT(ISERROR(SEARCH("Menores",Q195)))</formula>
    </cfRule>
  </conditionalFormatting>
  <conditionalFormatting sqref="O195:O223">
    <cfRule type="beginsWith" priority="1" operator="beginsWith" text="Improbable">
      <formula>LEFT(O195,LEN("Improbable"))="Improbable"</formula>
    </cfRule>
    <cfRule type="beginsWith" dxfId="12" priority="2" operator="beginsWith" text="Probable">
      <formula>LEFT(O195,8)="Probable"</formula>
    </cfRule>
    <cfRule type="beginsWith" dxfId="11" priority="3" operator="beginsWith" text="Casi Certeza">
      <formula>LEFT(O195,12)="Casi Certeza"</formula>
    </cfRule>
    <cfRule type="beginsWith" dxfId="10" priority="4" operator="beginsWith" text="Moderado">
      <formula>LEFT(O195,LEN("Moderado"))="Moderado"</formula>
    </cfRule>
    <cfRule type="beginsWith" dxfId="9" priority="5" operator="beginsWith" text="Poco Probable">
      <formula>LEFT(O195,13)="Poco Probable"</formula>
    </cfRule>
  </conditionalFormatting>
  <dataValidations count="6">
    <dataValidation type="list" allowBlank="1" showInputMessage="1" showErrorMessage="1" sqref="U7:U257" xr:uid="{00000000-0002-0000-0100-000003000000}">
      <formula1>"SI, NO, N/A"</formula1>
    </dataValidation>
    <dataValidation type="list" allowBlank="1" showInputMessage="1" showErrorMessage="1" sqref="Y7:Y257" xr:uid="{00000000-0002-0000-0100-000004000000}">
      <formula1>"Preventivo, Correctivo, Detectivo"</formula1>
    </dataValidation>
    <dataValidation type="list" allowBlank="1" showInputMessage="1" showErrorMessage="1" sqref="AA7:AA257" xr:uid="{00000000-0002-0000-0100-000005000000}">
      <formula1>"Automatizado, Manual Depend TI, Manual"</formula1>
    </dataValidation>
    <dataValidation type="list" allowBlank="1" showInputMessage="1" showErrorMessage="1" sqref="W7:W257" xr:uid="{00000000-0002-0000-0100-000006000000}">
      <formula1>"Permanente, Periodico, Ocasional"</formula1>
    </dataValidation>
    <dataValidation type="list" allowBlank="1" showInputMessage="1" showErrorMessage="1" sqref="Q7:Q257" xr:uid="{00000000-0002-0000-0100-000007000000}">
      <formula1>"Catastroficas, Mayores, Moderadas, Menores, Insignificante"</formula1>
    </dataValidation>
    <dataValidation type="list" allowBlank="1" showInputMessage="1" showErrorMessage="1" sqref="O7:O257" xr:uid="{00000000-0002-0000-0100-000008000000}">
      <formula1>"Casi Certeza, Probable, Moderado, Poco Probable, Improbable"</formula1>
    </dataValidation>
  </dataValidations>
  <pageMargins left="0.74803149606299213" right="0.74803149606299213" top="0.78740157480314965" bottom="0.78740157480314965" header="0.51181102362204722" footer="0.51181102362204722"/>
  <pageSetup paperSize="14" scale="76" fitToHeight="8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1">
    <tabColor rgb="FFFF0000"/>
  </sheetPr>
  <dimension ref="A1:Q30"/>
  <sheetViews>
    <sheetView showGridLines="0" topLeftCell="C1" zoomScale="130" zoomScaleNormal="130" workbookViewId="0">
      <selection activeCell="K11" sqref="K11"/>
    </sheetView>
  </sheetViews>
  <sheetFormatPr baseColWidth="10" defaultColWidth="11.42578125" defaultRowHeight="12.75" x14ac:dyDescent="0.2"/>
  <cols>
    <col min="1" max="1" width="2.5703125" style="45" customWidth="1"/>
    <col min="2" max="2" width="2.7109375" style="45" customWidth="1"/>
    <col min="3" max="3" width="6.28515625" style="45" customWidth="1"/>
    <col min="4" max="4" width="19.7109375" style="45" customWidth="1"/>
    <col min="5" max="9" width="14.140625" style="45" customWidth="1"/>
    <col min="10" max="10" width="6.28515625" style="45" customWidth="1"/>
    <col min="11" max="11" width="8.85546875" style="45" customWidth="1"/>
    <col min="12" max="12" width="12.42578125" style="45" customWidth="1"/>
    <col min="13" max="13" width="5.140625" style="45" bestFit="1" customWidth="1"/>
    <col min="14" max="14" width="8.7109375" style="45" customWidth="1"/>
    <col min="15" max="15" width="4.5703125" style="45" customWidth="1"/>
    <col min="16" max="16" width="6.7109375" style="45" customWidth="1"/>
    <col min="17" max="17" width="2.7109375" style="45" customWidth="1"/>
    <col min="18" max="24" width="4.5703125" style="45" bestFit="1" customWidth="1"/>
    <col min="25" max="25" width="11.42578125" style="45"/>
    <col min="26" max="31" width="3.140625" style="45" bestFit="1" customWidth="1"/>
    <col min="32" max="36" width="2.85546875" style="45" bestFit="1" customWidth="1"/>
    <col min="37" max="39" width="3.85546875" style="45" bestFit="1" customWidth="1"/>
    <col min="40" max="16384" width="11.42578125" style="45"/>
  </cols>
  <sheetData>
    <row r="1" spans="1:17" x14ac:dyDescent="0.2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</row>
    <row r="2" spans="1:17" x14ac:dyDescent="0.2">
      <c r="A2" s="44"/>
      <c r="Q2" s="44"/>
    </row>
    <row r="3" spans="1:17" ht="23.25" x14ac:dyDescent="0.35">
      <c r="A3" s="44"/>
      <c r="E3" s="186" t="s">
        <v>104</v>
      </c>
      <c r="F3" s="186"/>
      <c r="G3" s="186"/>
      <c r="H3" s="186"/>
      <c r="I3" s="186"/>
      <c r="Q3" s="44"/>
    </row>
    <row r="4" spans="1:17" ht="23.25" x14ac:dyDescent="0.35">
      <c r="A4" s="44"/>
      <c r="E4" s="186" t="s">
        <v>105</v>
      </c>
      <c r="F4" s="186"/>
      <c r="G4" s="186"/>
      <c r="H4" s="186"/>
      <c r="I4" s="186"/>
      <c r="Q4" s="44"/>
    </row>
    <row r="5" spans="1:17" x14ac:dyDescent="0.2">
      <c r="A5" s="44"/>
      <c r="Q5" s="44"/>
    </row>
    <row r="6" spans="1:17" x14ac:dyDescent="0.2">
      <c r="A6" s="44"/>
      <c r="M6" s="46" t="s">
        <v>117</v>
      </c>
      <c r="Q6" s="44"/>
    </row>
    <row r="7" spans="1:17" ht="27" customHeight="1" x14ac:dyDescent="0.2">
      <c r="A7" s="44"/>
      <c r="C7" s="187" t="s">
        <v>103</v>
      </c>
      <c r="D7" s="47" t="s">
        <v>96</v>
      </c>
      <c r="E7" s="40">
        <f>COUNTIFS('Matriz de Riesgo'!O7:O257,"=Casi Certeza",'Matriz de Riesgo'!Q7:Q257,"=Insignificante")</f>
        <v>0</v>
      </c>
      <c r="F7" s="41">
        <f>COUNTIFS('Matriz de Riesgo'!O7:O257,"=Casi Certeza",'Matriz de Riesgo'!Q7:Q257,"=Menores")</f>
        <v>0</v>
      </c>
      <c r="G7" s="42">
        <f>COUNTIFS('Matriz de Riesgo'!O7:O257,"=Casi Certeza",'Matriz de Riesgo'!Q7:Q257,"=Moderadas")</f>
        <v>0</v>
      </c>
      <c r="H7" s="42">
        <f>COUNTIFS('Matriz de Riesgo'!O7:O257,"=Casi Certeza",'Matriz de Riesgo'!Q7:Q257,"=Mayores")</f>
        <v>0</v>
      </c>
      <c r="I7" s="42">
        <f>COUNTIFS('Matriz de Riesgo'!O7:O257,"=Casi Certeza",'Matriz de Riesgo'!Q7:Q257,"=Catastroficas")</f>
        <v>0</v>
      </c>
      <c r="K7" s="48"/>
      <c r="L7" s="49" t="s">
        <v>100</v>
      </c>
      <c r="M7" s="49">
        <f>+I7+H7+G7+H8+I8+I9</f>
        <v>0</v>
      </c>
      <c r="O7" s="47"/>
      <c r="Q7" s="44"/>
    </row>
    <row r="8" spans="1:17" ht="27" customHeight="1" x14ac:dyDescent="0.2">
      <c r="A8" s="44"/>
      <c r="C8" s="187"/>
      <c r="D8" s="47" t="s">
        <v>97</v>
      </c>
      <c r="E8" s="43">
        <f>COUNTIFS('Matriz de Riesgo'!O7:O257,"=Probable",'Matriz de Riesgo'!Q7:Q257,"=Insignificante")</f>
        <v>0</v>
      </c>
      <c r="F8" s="40">
        <f>COUNTIFS('Matriz de Riesgo'!O7:O257,"=Probable",'Matriz de Riesgo'!Q7:Q257,"=Menores")</f>
        <v>0</v>
      </c>
      <c r="G8" s="41">
        <f>COUNTIFS('Matriz de Riesgo'!O7:O257,"=Probable",'Matriz de Riesgo'!Q7:Q257,"=Moderadas")</f>
        <v>0</v>
      </c>
      <c r="H8" s="42">
        <f>COUNTIFS('Matriz de Riesgo'!O7:O257,"=Probable",'Matriz de Riesgo'!Q7:Q257,"=Mayores")</f>
        <v>0</v>
      </c>
      <c r="I8" s="42">
        <f>COUNTIFS('Matriz de Riesgo'!O7:O257,"=Probable",'Matriz de Riesgo'!Q7:Q257,"=Catastroficas")</f>
        <v>0</v>
      </c>
      <c r="K8" s="50"/>
      <c r="L8" s="49" t="s">
        <v>101</v>
      </c>
      <c r="M8" s="49">
        <f>+I10+H9+G9+G8+F7</f>
        <v>0</v>
      </c>
      <c r="O8" s="47"/>
      <c r="Q8" s="44"/>
    </row>
    <row r="9" spans="1:17" ht="27" customHeight="1" x14ac:dyDescent="0.2">
      <c r="A9" s="44"/>
      <c r="C9" s="187"/>
      <c r="D9" s="47" t="s">
        <v>98</v>
      </c>
      <c r="E9" s="43">
        <f>COUNTIFS('Matriz de Riesgo'!O7:O257,"=Moderado",'Matriz de Riesgo'!Q7:Q257,"=Insignificante")</f>
        <v>0</v>
      </c>
      <c r="F9" s="40">
        <f>COUNTIFS('Matriz de Riesgo'!O7:O257,"=Moderado",'Matriz de Riesgo'!Q7:Q257,"=Menores")</f>
        <v>0</v>
      </c>
      <c r="G9" s="41">
        <f>COUNTIFS('Matriz de Riesgo'!O7:O257,"=Moderado",'Matriz de Riesgo'!Q7:Q257,"=Moderadas")</f>
        <v>0</v>
      </c>
      <c r="H9" s="41">
        <f>COUNTIFS('Matriz de Riesgo'!O7:O257,"=Moderado",'Matriz de Riesgo'!Q7:Q257,"=Mayores")</f>
        <v>0</v>
      </c>
      <c r="I9" s="42">
        <f>COUNTIFS('Matriz de Riesgo'!O7:O257,"=Moderado",'Matriz de Riesgo'!Q7:Q257,"=Catastroficas")</f>
        <v>0</v>
      </c>
      <c r="K9" s="51"/>
      <c r="L9" s="66" t="s">
        <v>7</v>
      </c>
      <c r="M9" s="49">
        <f>+I11+H10+G10+F8+E7+F9</f>
        <v>0</v>
      </c>
      <c r="O9" s="47"/>
      <c r="Q9" s="44"/>
    </row>
    <row r="10" spans="1:17" ht="27" customHeight="1" x14ac:dyDescent="0.2">
      <c r="A10" s="44"/>
      <c r="C10" s="187"/>
      <c r="D10" s="47" t="s">
        <v>126</v>
      </c>
      <c r="E10" s="43">
        <f>COUNTIFS('Matriz de Riesgo'!O7:O257,"=Poco Probable",'Matriz de Riesgo'!Q7:Q257,"=Insignificante")</f>
        <v>0</v>
      </c>
      <c r="F10" s="43">
        <f>COUNTIFS('Matriz de Riesgo'!O7:O257,"=Poco Probable",'Matriz de Riesgo'!Q7:Q257,"=Menores")</f>
        <v>0</v>
      </c>
      <c r="G10" s="40">
        <f>COUNTIFS('Matriz de Riesgo'!O7:O257,"=Poco Probable",'Matriz de Riesgo'!Q7:Q257,"=Moderadas")</f>
        <v>0</v>
      </c>
      <c r="H10" s="40">
        <f>COUNTIFS('Matriz de Riesgo'!O7:O257,"=Poco Probable",'Matriz de Riesgo'!Q7:Q257,"=Mayores")</f>
        <v>0</v>
      </c>
      <c r="I10" s="41">
        <f>COUNTIFS('Matriz de Riesgo'!O7:O257,"=Poco Probable",'Matriz de Riesgo'!Q7:Q257,"=Catastroficas")</f>
        <v>0</v>
      </c>
      <c r="K10" s="52"/>
      <c r="L10" s="49" t="s">
        <v>102</v>
      </c>
      <c r="M10" s="49">
        <f>+H11+G11+F11+F10+E11+E10+E9+E8</f>
        <v>0</v>
      </c>
      <c r="O10" s="47"/>
      <c r="Q10" s="44"/>
    </row>
    <row r="11" spans="1:17" ht="27" customHeight="1" thickBot="1" x14ac:dyDescent="0.25">
      <c r="A11" s="44"/>
      <c r="C11" s="187"/>
      <c r="D11" s="47" t="s">
        <v>127</v>
      </c>
      <c r="E11" s="43">
        <f>COUNTIFS('Matriz de Riesgo'!O7:O257,"=Improbable",'Matriz de Riesgo'!Q7:Q257,"=Insignificante")</f>
        <v>0</v>
      </c>
      <c r="F11" s="43">
        <f>COUNTIFS('Matriz de Riesgo'!O7:O257,"=Improbable",'Matriz de Riesgo'!Q7:Q257,"=Menores")</f>
        <v>0</v>
      </c>
      <c r="G11" s="43">
        <f>COUNTIFS('Matriz de Riesgo'!O7:O257,"=Improbable",'Matriz de Riesgo'!Q7:Q257,"=Moderadas")</f>
        <v>0</v>
      </c>
      <c r="H11" s="43">
        <f>COUNTIFS('Matriz de Riesgo'!O7:O257,"=Improbable",'Matriz de Riesgo'!Q7:Q257,"=Mayores")</f>
        <v>0</v>
      </c>
      <c r="I11" s="40">
        <f>COUNTIFS('Matriz de Riesgo'!O7:O257,"=Improbable",'Matriz de Riesgo'!Q7:Q257,"=Catastroficas")</f>
        <v>0</v>
      </c>
      <c r="L11" s="53"/>
      <c r="M11" s="54">
        <f>SUM(M7:M10)</f>
        <v>0</v>
      </c>
      <c r="N11" s="55" t="s">
        <v>118</v>
      </c>
      <c r="O11" s="47"/>
      <c r="Q11" s="44"/>
    </row>
    <row r="12" spans="1:17" s="47" customFormat="1" ht="26.25" customHeight="1" thickTop="1" x14ac:dyDescent="0.2">
      <c r="A12" s="56"/>
      <c r="E12" s="57" t="s">
        <v>99</v>
      </c>
      <c r="F12" s="58" t="s">
        <v>121</v>
      </c>
      <c r="G12" s="58" t="s">
        <v>120</v>
      </c>
      <c r="H12" s="58" t="s">
        <v>122</v>
      </c>
      <c r="I12" s="58" t="s">
        <v>119</v>
      </c>
      <c r="L12" s="57"/>
      <c r="Q12" s="56"/>
    </row>
    <row r="13" spans="1:17" s="47" customFormat="1" ht="17.25" customHeight="1" x14ac:dyDescent="0.2">
      <c r="A13" s="56"/>
      <c r="E13" s="185" t="s">
        <v>124</v>
      </c>
      <c r="F13" s="185"/>
      <c r="G13" s="185"/>
      <c r="H13" s="185"/>
      <c r="I13" s="185"/>
      <c r="L13" s="57"/>
      <c r="Q13" s="56"/>
    </row>
    <row r="14" spans="1:17" s="47" customFormat="1" ht="12.75" customHeight="1" x14ac:dyDescent="0.2">
      <c r="A14" s="56"/>
      <c r="E14" s="57"/>
      <c r="F14" s="58"/>
      <c r="G14" s="58"/>
      <c r="H14" s="58"/>
      <c r="I14" s="58"/>
      <c r="L14" s="57"/>
      <c r="Q14" s="56"/>
    </row>
    <row r="15" spans="1:17" x14ac:dyDescent="0.2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59"/>
      <c r="M15" s="44"/>
      <c r="N15" s="44"/>
      <c r="O15" s="44"/>
      <c r="P15" s="44"/>
      <c r="Q15" s="44"/>
    </row>
    <row r="16" spans="1:17" x14ac:dyDescent="0.2">
      <c r="L16" s="53"/>
    </row>
    <row r="17" spans="1:17" x14ac:dyDescent="0.2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59"/>
      <c r="M17" s="44"/>
      <c r="N17" s="44"/>
      <c r="O17" s="44"/>
      <c r="P17" s="44"/>
      <c r="Q17" s="44"/>
    </row>
    <row r="18" spans="1:17" x14ac:dyDescent="0.2">
      <c r="A18" s="44"/>
      <c r="L18" s="53"/>
      <c r="Q18" s="44"/>
    </row>
    <row r="19" spans="1:17" ht="23.25" x14ac:dyDescent="0.35">
      <c r="A19" s="44"/>
      <c r="E19" s="186" t="s">
        <v>106</v>
      </c>
      <c r="F19" s="186"/>
      <c r="G19" s="186"/>
      <c r="H19" s="186"/>
      <c r="I19" s="186"/>
      <c r="L19" s="53"/>
      <c r="Q19" s="44"/>
    </row>
    <row r="20" spans="1:17" ht="23.25" x14ac:dyDescent="0.35">
      <c r="A20" s="44"/>
      <c r="E20" s="186" t="s">
        <v>107</v>
      </c>
      <c r="F20" s="186"/>
      <c r="G20" s="186"/>
      <c r="H20" s="186"/>
      <c r="I20" s="186"/>
      <c r="L20" s="53"/>
      <c r="Q20" s="44"/>
    </row>
    <row r="21" spans="1:17" x14ac:dyDescent="0.2">
      <c r="A21" s="44"/>
      <c r="L21" s="53"/>
      <c r="Q21" s="44"/>
    </row>
    <row r="22" spans="1:17" x14ac:dyDescent="0.2">
      <c r="A22" s="44"/>
      <c r="L22" s="53"/>
      <c r="M22" s="46" t="s">
        <v>117</v>
      </c>
      <c r="Q22" s="44"/>
    </row>
    <row r="23" spans="1:17" ht="26.25" customHeight="1" x14ac:dyDescent="0.2">
      <c r="A23" s="44"/>
      <c r="C23" s="187" t="s">
        <v>111</v>
      </c>
      <c r="D23" s="47" t="s">
        <v>100</v>
      </c>
      <c r="E23" s="60">
        <f>COUNTIFS('Matriz de Riesgo'!T7:T257,"=Extremo",'Matriz de Riesgo'!AC7:AC257,"=Optimo")</f>
        <v>0</v>
      </c>
      <c r="F23" s="61">
        <f>COUNTIFS('Matriz de Riesgo'!T7:T257,"=Extremo",'Matriz de Riesgo'!AC7:AC257,"=Bueno")</f>
        <v>0</v>
      </c>
      <c r="G23" s="62">
        <f>COUNTIFS('Matriz de Riesgo'!T7:T257,"=Extremo",'Matriz de Riesgo'!AC7:AC257,"=Mas que Regular")</f>
        <v>0</v>
      </c>
      <c r="H23" s="63">
        <f>COUNTIFS('Matriz de Riesgo'!T7:T257,"=Extremo",'Matriz de Riesgo'!AC7:AC257,"=Regular")</f>
        <v>0</v>
      </c>
      <c r="I23" s="42">
        <f>COUNTIFS('Matriz de Riesgo'!T7:T257,"=Extremo",'Matriz de Riesgo'!AC7:AC257,"=Insuficiente")</f>
        <v>0</v>
      </c>
      <c r="J23" s="64"/>
      <c r="K23" s="48"/>
      <c r="L23" s="49" t="s">
        <v>110</v>
      </c>
      <c r="M23" s="65">
        <f>+I23+H23</f>
        <v>0</v>
      </c>
      <c r="Q23" s="44"/>
    </row>
    <row r="24" spans="1:17" ht="26.25" customHeight="1" x14ac:dyDescent="0.2">
      <c r="A24" s="44"/>
      <c r="C24" s="187"/>
      <c r="D24" s="47" t="s">
        <v>101</v>
      </c>
      <c r="E24" s="60">
        <f>COUNTIFS('Matriz de Riesgo'!T7:T257,"=Alto",'Matriz de Riesgo'!AC7:AC257,"=Optimo")</f>
        <v>0</v>
      </c>
      <c r="F24" s="61">
        <f>COUNTIFS('Matriz de Riesgo'!T7:T257,"=Alto",'Matriz de Riesgo'!AC7:AC257,"=Bueno")</f>
        <v>0</v>
      </c>
      <c r="G24" s="62">
        <f>COUNTIFS('Matriz de Riesgo'!T7:T257,"=Alto",'Matriz de Riesgo'!AC7:AC257,"=Mas que Regular")</f>
        <v>0</v>
      </c>
      <c r="H24" s="62">
        <f>COUNTIFS('Matriz de Riesgo'!T7:T257,"=Alto",'Matriz de Riesgo'!AC7:AC257,"=Regular")</f>
        <v>0</v>
      </c>
      <c r="I24" s="62">
        <f>COUNTIFS('Matriz de Riesgo'!T7:T257,"=Alto",'Matriz de Riesgo'!AC7:AC257,"=Insuficiente")</f>
        <v>0</v>
      </c>
      <c r="J24" s="64"/>
      <c r="K24" s="50"/>
      <c r="L24" s="49" t="s">
        <v>109</v>
      </c>
      <c r="M24" s="65">
        <f>+I24+H24+G24+G23</f>
        <v>0</v>
      </c>
      <c r="Q24" s="44"/>
    </row>
    <row r="25" spans="1:17" ht="26.25" customHeight="1" x14ac:dyDescent="0.2">
      <c r="A25" s="44"/>
      <c r="C25" s="187"/>
      <c r="D25" s="47" t="s">
        <v>7</v>
      </c>
      <c r="E25" s="60">
        <f>COUNTIFS('Matriz de Riesgo'!T7:T257,"=Moderado",'Matriz de Riesgo'!AC7:AC257,"=Optimo")</f>
        <v>0</v>
      </c>
      <c r="F25" s="61">
        <f>COUNTIFS('Matriz de Riesgo'!T7:T257,"=Moderado",'Matriz de Riesgo'!AC7:AC257,"=Bueno")</f>
        <v>0</v>
      </c>
      <c r="G25" s="61">
        <f>COUNTIFS('Matriz de Riesgo'!T7:T257,"=Moderado",'Matriz de Riesgo'!AC7:AC257,"=Mas que Regular")</f>
        <v>0</v>
      </c>
      <c r="H25" s="61">
        <f>COUNTIFS('Matriz de Riesgo'!T7:T257,"=Moderado",'Matriz de Riesgo'!AC7:AC257,"=Regular")</f>
        <v>0</v>
      </c>
      <c r="I25" s="61">
        <f>COUNTIFS('Matriz de Riesgo'!T7:T257,"=Moderado",'Matriz de Riesgo'!AC7:AC257,"=Insuficiente")</f>
        <v>0</v>
      </c>
      <c r="J25" s="64"/>
      <c r="K25" s="51"/>
      <c r="L25" s="49" t="s">
        <v>108</v>
      </c>
      <c r="M25" s="65">
        <f>+I25+H25+G25+F25+F24+F23</f>
        <v>0</v>
      </c>
      <c r="Q25" s="44"/>
    </row>
    <row r="26" spans="1:17" ht="26.25" customHeight="1" x14ac:dyDescent="0.2">
      <c r="A26" s="44"/>
      <c r="C26" s="187"/>
      <c r="D26" s="47" t="s">
        <v>102</v>
      </c>
      <c r="E26" s="60">
        <f>COUNTIFS('Matriz de Riesgo'!T7:T257,"=Bajo",'Matriz de Riesgo'!AC7:AC257,"=Optimo")</f>
        <v>0</v>
      </c>
      <c r="F26" s="60">
        <f>COUNTIFS('Matriz de Riesgo'!T7:T257,"=Bajo",'Matriz de Riesgo'!AC7:AC257,"=Bueno")</f>
        <v>0</v>
      </c>
      <c r="G26" s="60">
        <f>COUNTIFS('Matriz de Riesgo'!T7:T257,"=Bajo",'Matriz de Riesgo'!AC7:AC257,"=Mas que Regular")</f>
        <v>0</v>
      </c>
      <c r="H26" s="60">
        <f>COUNTIFS('Matriz de Riesgo'!T7:T257,"=Bajo",'Matriz de Riesgo'!AC7:AC257,"=Regular")</f>
        <v>0</v>
      </c>
      <c r="I26" s="60">
        <f>COUNTIFS('Matriz de Riesgo'!T7:T257,"=Bajo",'Matriz de Riesgo'!AC7:AC257,"=Insuficiente")</f>
        <v>0</v>
      </c>
      <c r="J26" s="64"/>
      <c r="K26" s="52"/>
      <c r="L26" s="66" t="s">
        <v>129</v>
      </c>
      <c r="M26" s="65">
        <f>+I26+H26+G26+F26+E26+E25+E24+E23</f>
        <v>0</v>
      </c>
      <c r="Q26" s="44"/>
    </row>
    <row r="27" spans="1:17" ht="24.75" customHeight="1" thickBot="1" x14ac:dyDescent="0.25">
      <c r="A27" s="44"/>
      <c r="C27" s="47"/>
      <c r="D27" s="47"/>
      <c r="E27" s="57" t="s">
        <v>112</v>
      </c>
      <c r="F27" s="57" t="s">
        <v>113</v>
      </c>
      <c r="G27" s="57" t="s">
        <v>114</v>
      </c>
      <c r="H27" s="57" t="s">
        <v>115</v>
      </c>
      <c r="I27" s="57" t="s">
        <v>116</v>
      </c>
      <c r="J27" s="47"/>
      <c r="K27" s="47"/>
      <c r="L27" s="47"/>
      <c r="M27" s="67">
        <f>SUM(M23:M26)</f>
        <v>0</v>
      </c>
      <c r="N27" s="55" t="s">
        <v>123</v>
      </c>
      <c r="Q27" s="44"/>
    </row>
    <row r="28" spans="1:17" ht="18" customHeight="1" thickTop="1" x14ac:dyDescent="0.2">
      <c r="A28" s="44"/>
      <c r="C28" s="47"/>
      <c r="D28" s="47"/>
      <c r="E28" s="185" t="s">
        <v>128</v>
      </c>
      <c r="F28" s="185"/>
      <c r="G28" s="185"/>
      <c r="H28" s="185"/>
      <c r="I28" s="185"/>
      <c r="J28" s="47"/>
      <c r="K28" s="47"/>
      <c r="L28" s="47"/>
      <c r="M28" s="68"/>
      <c r="N28" s="55"/>
      <c r="Q28" s="44"/>
    </row>
    <row r="29" spans="1:17" ht="20.25" customHeight="1" x14ac:dyDescent="0.2">
      <c r="A29" s="44"/>
      <c r="C29" s="47"/>
      <c r="D29" s="47"/>
      <c r="E29" s="69"/>
      <c r="F29" s="69"/>
      <c r="G29" s="69"/>
      <c r="H29" s="69"/>
      <c r="I29" s="69"/>
      <c r="J29" s="47"/>
      <c r="K29" s="47"/>
      <c r="L29" s="47"/>
      <c r="Q29" s="44"/>
    </row>
    <row r="30" spans="1:17" x14ac:dyDescent="0.2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</row>
  </sheetData>
  <sheetProtection algorithmName="SHA-512" hashValue="Cl33VO7ijReCrSi38w+HDJHgrbzKKJqMaMZ84KeMEY2JdBAIlFZPyQWrCy8BDg2jDONWfb75Jzw6OTPWtcHFZA==" saltValue="JhhBYQgk9GGJvQzggK+Kaw==" spinCount="100000" sheet="1" selectLockedCells="1" selectUnlockedCells="1"/>
  <mergeCells count="8">
    <mergeCell ref="E3:I3"/>
    <mergeCell ref="E4:I4"/>
    <mergeCell ref="E19:I19"/>
    <mergeCell ref="E28:I28"/>
    <mergeCell ref="E13:I13"/>
    <mergeCell ref="E20:I20"/>
    <mergeCell ref="C23:C26"/>
    <mergeCell ref="C7:C11"/>
  </mergeCells>
  <pageMargins left="0.7" right="0.7" top="0.75" bottom="0.75" header="0.3" footer="0.3"/>
  <pageSetup scale="78" orientation="landscape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4:AK49"/>
  <sheetViews>
    <sheetView topLeftCell="A7" zoomScale="85" zoomScaleNormal="85" workbookViewId="0">
      <pane xSplit="6" ySplit="4" topLeftCell="G35" activePane="bottomRight" state="frozen"/>
      <selection activeCell="A7" sqref="A7"/>
      <selection pane="topRight" activeCell="G7" sqref="G7"/>
      <selection pane="bottomLeft" activeCell="A11" sqref="A11"/>
      <selection pane="bottomRight" activeCell="W51" sqref="W51"/>
    </sheetView>
  </sheetViews>
  <sheetFormatPr baseColWidth="10" defaultRowHeight="12.75" x14ac:dyDescent="0.2"/>
  <cols>
    <col min="1" max="1" width="59" customWidth="1"/>
    <col min="2" max="2" width="9.140625" customWidth="1"/>
    <col min="3" max="3" width="7.140625" customWidth="1"/>
    <col min="4" max="4" width="10.140625" customWidth="1"/>
    <col min="5" max="5" width="7.140625" customWidth="1"/>
    <col min="6" max="6" width="9.140625" customWidth="1"/>
    <col min="7" max="8" width="6" style="90" bestFit="1" customWidth="1"/>
    <col min="9" max="9" width="6.28515625" style="90" customWidth="1"/>
    <col min="10" max="10" width="5.7109375" style="90" customWidth="1"/>
    <col min="11" max="11" width="6" style="90" customWidth="1"/>
    <col min="12" max="12" width="6" style="90" bestFit="1" customWidth="1"/>
    <col min="13" max="13" width="8" style="90" customWidth="1"/>
    <col min="14" max="14" width="3.140625" customWidth="1"/>
    <col min="15" max="15" width="2.7109375" customWidth="1"/>
    <col min="16" max="16" width="2.28515625" customWidth="1"/>
    <col min="17" max="17" width="2.7109375" customWidth="1"/>
    <col min="18" max="18" width="2.28515625" customWidth="1"/>
    <col min="19" max="19" width="2.7109375" customWidth="1"/>
    <col min="20" max="20" width="2.28515625" customWidth="1"/>
    <col min="21" max="21" width="2.7109375" customWidth="1"/>
    <col min="22" max="22" width="2.28515625" customWidth="1"/>
    <col min="23" max="23" width="2.7109375" customWidth="1"/>
    <col min="24" max="24" width="2.28515625" customWidth="1"/>
    <col min="25" max="25" width="2.7109375" customWidth="1"/>
    <col min="26" max="26" width="2.28515625" customWidth="1"/>
    <col min="27" max="27" width="2.7109375" customWidth="1"/>
    <col min="28" max="35" width="3" customWidth="1"/>
    <col min="36" max="36" width="2.85546875" customWidth="1"/>
    <col min="37" max="37" width="3" customWidth="1"/>
    <col min="38" max="38" width="19.42578125" bestFit="1" customWidth="1"/>
  </cols>
  <sheetData>
    <row r="4" spans="1:37" ht="20.25" x14ac:dyDescent="0.3">
      <c r="A4" s="86" t="s">
        <v>164</v>
      </c>
    </row>
    <row r="5" spans="1:37" ht="20.25" x14ac:dyDescent="0.3">
      <c r="A5" s="86" t="s">
        <v>341</v>
      </c>
      <c r="G5" s="91"/>
    </row>
    <row r="6" spans="1:37" ht="13.5" thickBot="1" x14ac:dyDescent="0.25">
      <c r="A6" s="75"/>
      <c r="G6" s="91"/>
    </row>
    <row r="7" spans="1:37" ht="13.5" thickBot="1" x14ac:dyDescent="0.25">
      <c r="A7" s="192" t="s">
        <v>160</v>
      </c>
      <c r="B7" s="193" t="s">
        <v>157</v>
      </c>
      <c r="C7" s="193"/>
      <c r="D7" s="193"/>
      <c r="E7" s="193"/>
      <c r="F7" s="193"/>
      <c r="G7" s="194" t="s">
        <v>148</v>
      </c>
      <c r="H7" s="194"/>
      <c r="I7" s="194"/>
      <c r="J7" s="194"/>
      <c r="K7" s="194"/>
      <c r="L7" s="194"/>
      <c r="M7" s="194"/>
      <c r="N7" s="195">
        <v>2020</v>
      </c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6"/>
      <c r="AK7" s="197"/>
    </row>
    <row r="8" spans="1:37" x14ac:dyDescent="0.2">
      <c r="A8" s="192"/>
      <c r="B8" s="193"/>
      <c r="C8" s="193"/>
      <c r="D8" s="193"/>
      <c r="E8" s="193"/>
      <c r="F8" s="193"/>
      <c r="G8" s="194"/>
      <c r="H8" s="194"/>
      <c r="I8" s="194"/>
      <c r="J8" s="194"/>
      <c r="K8" s="194"/>
      <c r="L8" s="194"/>
      <c r="M8" s="194"/>
      <c r="N8" s="188" t="s">
        <v>140</v>
      </c>
      <c r="O8" s="189"/>
      <c r="P8" s="188" t="s">
        <v>141</v>
      </c>
      <c r="Q8" s="189"/>
      <c r="R8" s="188" t="s">
        <v>142</v>
      </c>
      <c r="S8" s="189"/>
      <c r="T8" s="188" t="s">
        <v>143</v>
      </c>
      <c r="U8" s="189"/>
      <c r="V8" s="188" t="s">
        <v>144</v>
      </c>
      <c r="W8" s="189"/>
      <c r="X8" s="188" t="s">
        <v>145</v>
      </c>
      <c r="Y8" s="189"/>
      <c r="Z8" s="188" t="s">
        <v>146</v>
      </c>
      <c r="AA8" s="189"/>
      <c r="AB8" s="188" t="s">
        <v>135</v>
      </c>
      <c r="AC8" s="189"/>
      <c r="AD8" s="188" t="s">
        <v>136</v>
      </c>
      <c r="AE8" s="189"/>
      <c r="AF8" s="188" t="s">
        <v>137</v>
      </c>
      <c r="AG8" s="189"/>
      <c r="AH8" s="188" t="s">
        <v>138</v>
      </c>
      <c r="AI8" s="189"/>
      <c r="AJ8" s="188" t="s">
        <v>139</v>
      </c>
      <c r="AK8" s="189"/>
    </row>
    <row r="9" spans="1:37" ht="25.5" x14ac:dyDescent="0.2">
      <c r="A9" s="192"/>
      <c r="B9" s="134" t="s">
        <v>100</v>
      </c>
      <c r="C9" s="135" t="s">
        <v>101</v>
      </c>
      <c r="D9" s="136" t="s">
        <v>7</v>
      </c>
      <c r="E9" s="137" t="s">
        <v>102</v>
      </c>
      <c r="F9" s="138" t="s">
        <v>147</v>
      </c>
      <c r="G9" s="132" t="s">
        <v>189</v>
      </c>
      <c r="H9" s="132" t="s">
        <v>190</v>
      </c>
      <c r="I9" s="132" t="s">
        <v>194</v>
      </c>
      <c r="J9" s="132" t="s">
        <v>191</v>
      </c>
      <c r="K9" s="132" t="s">
        <v>192</v>
      </c>
      <c r="L9" s="132" t="s">
        <v>193</v>
      </c>
      <c r="M9" s="132" t="s">
        <v>149</v>
      </c>
      <c r="N9" s="79" t="s">
        <v>158</v>
      </c>
      <c r="O9" s="80" t="s">
        <v>159</v>
      </c>
      <c r="P9" s="79" t="s">
        <v>158</v>
      </c>
      <c r="Q9" s="80" t="s">
        <v>159</v>
      </c>
      <c r="R9" s="79" t="s">
        <v>158</v>
      </c>
      <c r="S9" s="80" t="s">
        <v>159</v>
      </c>
      <c r="T9" s="79" t="s">
        <v>158</v>
      </c>
      <c r="U9" s="80" t="s">
        <v>159</v>
      </c>
      <c r="V9" s="79" t="s">
        <v>158</v>
      </c>
      <c r="W9" s="80" t="s">
        <v>159</v>
      </c>
      <c r="X9" s="79" t="s">
        <v>158</v>
      </c>
      <c r="Y9" s="80" t="s">
        <v>159</v>
      </c>
      <c r="Z9" s="79" t="s">
        <v>158</v>
      </c>
      <c r="AA9" s="80" t="s">
        <v>159</v>
      </c>
      <c r="AB9" s="79" t="s">
        <v>158</v>
      </c>
      <c r="AC9" s="80" t="s">
        <v>159</v>
      </c>
      <c r="AD9" s="79" t="s">
        <v>158</v>
      </c>
      <c r="AE9" s="80" t="s">
        <v>159</v>
      </c>
      <c r="AF9" s="79" t="s">
        <v>158</v>
      </c>
      <c r="AG9" s="80" t="s">
        <v>159</v>
      </c>
      <c r="AH9" s="79" t="s">
        <v>158</v>
      </c>
      <c r="AI9" s="80" t="s">
        <v>159</v>
      </c>
      <c r="AJ9" s="79" t="s">
        <v>158</v>
      </c>
      <c r="AK9" s="80" t="s">
        <v>159</v>
      </c>
    </row>
    <row r="10" spans="1:37" x14ac:dyDescent="0.2">
      <c r="A10" s="101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8"/>
      <c r="AF10" s="77"/>
      <c r="AG10" s="78"/>
      <c r="AH10" s="77"/>
      <c r="AI10" s="78"/>
      <c r="AJ10" s="77"/>
      <c r="AK10" s="78"/>
    </row>
    <row r="11" spans="1:37" x14ac:dyDescent="0.2">
      <c r="A11" s="1" t="s">
        <v>330</v>
      </c>
      <c r="B11" s="102">
        <f>COUNTIFS('Matriz de Riesgo'!$D$7:$D$257,A11,'Matriz de Riesgo'!$T$7:$T$257,$B$9)</f>
        <v>0</v>
      </c>
      <c r="C11" s="102">
        <f>COUNTIFS('Matriz de Riesgo'!$D$7:$D$257,A11,'Matriz de Riesgo'!$T$7:$T$257,$C$9)</f>
        <v>0</v>
      </c>
      <c r="D11" s="146">
        <f>COUNTIFS('Matriz de Riesgo'!$D$7:$D$257,A11,'Matriz de Riesgo'!$T$7:$T$257,$D$9)</f>
        <v>0</v>
      </c>
      <c r="E11" s="102">
        <f>COUNTIFS('Matriz de Riesgo'!$D$7:$D$257,A11,'Matriz de Riesgo'!$T$7:$T$257,$E$9)</f>
        <v>0</v>
      </c>
      <c r="F11" s="103">
        <f>SUM(B11:E11)</f>
        <v>0</v>
      </c>
      <c r="G11" s="89">
        <v>56</v>
      </c>
      <c r="H11" s="147">
        <v>150</v>
      </c>
      <c r="I11" s="147">
        <v>150</v>
      </c>
      <c r="J11" s="89"/>
      <c r="K11" s="89"/>
      <c r="L11" s="89"/>
      <c r="M11" s="89">
        <f>SUM(G11:L11)</f>
        <v>356</v>
      </c>
      <c r="N11" s="107"/>
      <c r="O11" s="107"/>
      <c r="P11" s="107"/>
      <c r="Q11" s="141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41"/>
      <c r="AC11" s="107"/>
      <c r="AD11" s="148"/>
      <c r="AE11" s="148"/>
      <c r="AF11" s="107"/>
      <c r="AG11" s="107"/>
      <c r="AH11" s="107"/>
      <c r="AI11" s="107"/>
      <c r="AJ11" s="107"/>
      <c r="AK11" s="107"/>
    </row>
    <row r="12" spans="1:37" x14ac:dyDescent="0.2">
      <c r="A12" s="1" t="s">
        <v>331</v>
      </c>
      <c r="B12" s="102">
        <f>COUNTIFS('Matriz de Riesgo'!$D$7:$D$257,A12,'Matriz de Riesgo'!$T$7:$T$257,$B$9)</f>
        <v>0</v>
      </c>
      <c r="C12" s="102">
        <f>COUNTIFS('Matriz de Riesgo'!$D$7:$D$257,A12,'Matriz de Riesgo'!$T$7:$T$257,$C$9)</f>
        <v>0</v>
      </c>
      <c r="D12" s="146">
        <f>COUNTIFS('Matriz de Riesgo'!$D$7:$D$257,A12,'Matriz de Riesgo'!$T$7:$T$257,$D$9)</f>
        <v>0</v>
      </c>
      <c r="E12" s="102">
        <f>COUNTIFS('Matriz de Riesgo'!$D$7:$D$257,A12,'Matriz de Riesgo'!$T$7:$T$257,$E$9)</f>
        <v>0</v>
      </c>
      <c r="F12" s="103">
        <f t="shared" ref="F12:F34" si="0">SUM(B12:E12)</f>
        <v>0</v>
      </c>
      <c r="G12" s="89">
        <v>32</v>
      </c>
      <c r="H12" s="147">
        <v>80</v>
      </c>
      <c r="I12" s="147">
        <v>80</v>
      </c>
      <c r="J12" s="108"/>
      <c r="K12" s="108"/>
      <c r="L12" s="108"/>
      <c r="M12" s="89">
        <f t="shared" ref="M12:M34" si="1">SUM(G12:L12)</f>
        <v>192</v>
      </c>
      <c r="N12" s="141"/>
      <c r="O12" s="141"/>
      <c r="P12" s="141"/>
      <c r="Q12" s="141"/>
      <c r="R12" s="141"/>
      <c r="S12" s="141"/>
      <c r="T12" s="141"/>
      <c r="U12" s="148"/>
      <c r="V12" s="141"/>
      <c r="W12" s="141"/>
      <c r="X12" s="141"/>
      <c r="Y12" s="141"/>
      <c r="Z12" s="141"/>
      <c r="AA12" s="141"/>
      <c r="AB12" s="141"/>
      <c r="AC12" s="141"/>
      <c r="AD12" s="107"/>
      <c r="AE12" s="107"/>
      <c r="AF12" s="107"/>
      <c r="AG12" s="107"/>
      <c r="AH12" s="107"/>
      <c r="AI12" s="107"/>
      <c r="AJ12" s="107"/>
      <c r="AK12" s="107"/>
    </row>
    <row r="13" spans="1:37" x14ac:dyDescent="0.2">
      <c r="A13" s="15" t="s">
        <v>332</v>
      </c>
      <c r="B13" s="102">
        <f>COUNTIFS('Matriz de Riesgo'!$D$7:$D$257,A13,'Matriz de Riesgo'!$T$7:$T$257,$B$9)</f>
        <v>0</v>
      </c>
      <c r="C13" s="102">
        <f>COUNTIFS('Matriz de Riesgo'!$D$7:$D$257,A13,'Matriz de Riesgo'!$T$7:$T$257,$C$9)</f>
        <v>0</v>
      </c>
      <c r="D13" s="146">
        <f>COUNTIFS('Matriz de Riesgo'!$D$7:$D$257,A13,'Matriz de Riesgo'!$T$7:$T$257,$D$9)</f>
        <v>0</v>
      </c>
      <c r="E13" s="102">
        <f>COUNTIFS('Matriz de Riesgo'!$D$7:$D$257,A13,'Matriz de Riesgo'!$T$7:$T$257,$E$9)</f>
        <v>0</v>
      </c>
      <c r="F13" s="103">
        <f t="shared" si="0"/>
        <v>0</v>
      </c>
      <c r="G13" s="89">
        <v>90</v>
      </c>
      <c r="H13" s="108"/>
      <c r="I13" s="108"/>
      <c r="J13" s="149">
        <v>160</v>
      </c>
      <c r="K13" s="149">
        <v>150</v>
      </c>
      <c r="L13" s="149">
        <v>150</v>
      </c>
      <c r="M13" s="89">
        <f t="shared" si="1"/>
        <v>550</v>
      </c>
      <c r="N13" s="141"/>
      <c r="O13" s="141"/>
      <c r="P13" s="150"/>
      <c r="Q13" s="150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07"/>
      <c r="AE13" s="107"/>
      <c r="AF13" s="107"/>
      <c r="AG13" s="107"/>
      <c r="AH13" s="107"/>
      <c r="AI13" s="107"/>
      <c r="AJ13" s="107"/>
      <c r="AK13" s="107"/>
    </row>
    <row r="14" spans="1:37" x14ac:dyDescent="0.2">
      <c r="A14" s="15" t="s">
        <v>333</v>
      </c>
      <c r="B14" s="102">
        <f>COUNTIFS('Matriz de Riesgo'!$D$7:$D$257,A14,'Matriz de Riesgo'!$T$7:$T$257,$B$9)</f>
        <v>0</v>
      </c>
      <c r="C14" s="102">
        <f>COUNTIFS('Matriz de Riesgo'!$D$7:$D$257,A14,'Matriz de Riesgo'!$T$7:$T$257,$C$9)</f>
        <v>0</v>
      </c>
      <c r="D14" s="146">
        <f>COUNTIFS('Matriz de Riesgo'!$D$7:$D$257,A14,'Matriz de Riesgo'!$T$7:$T$257,$D$9)</f>
        <v>0</v>
      </c>
      <c r="E14" s="102">
        <f>COUNTIFS('Matriz de Riesgo'!$D$7:$D$257,A14,'Matriz de Riesgo'!$T$7:$T$257,$E$9)</f>
        <v>0</v>
      </c>
      <c r="F14" s="103">
        <f t="shared" si="0"/>
        <v>0</v>
      </c>
      <c r="G14" s="89">
        <v>38</v>
      </c>
      <c r="H14" s="108"/>
      <c r="I14" s="108"/>
      <c r="J14" s="149">
        <v>140</v>
      </c>
      <c r="K14" s="149">
        <v>140</v>
      </c>
      <c r="L14" s="149">
        <v>60</v>
      </c>
      <c r="M14" s="89">
        <f t="shared" si="1"/>
        <v>378</v>
      </c>
      <c r="N14" s="141"/>
      <c r="O14" s="141"/>
      <c r="P14" s="141"/>
      <c r="Q14" s="141"/>
      <c r="R14" s="150"/>
      <c r="S14" s="150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07"/>
      <c r="AE14" s="107"/>
      <c r="AF14" s="107"/>
      <c r="AG14" s="107"/>
      <c r="AH14" s="107"/>
      <c r="AI14" s="107"/>
      <c r="AJ14" s="107"/>
      <c r="AK14" s="107"/>
    </row>
    <row r="15" spans="1:37" x14ac:dyDescent="0.2">
      <c r="A15" s="1" t="s">
        <v>334</v>
      </c>
      <c r="B15" s="102">
        <f>COUNTIFS('Matriz de Riesgo'!$D$7:$D$257,A15,'Matriz de Riesgo'!$T$7:$T$257,$B$9)</f>
        <v>0</v>
      </c>
      <c r="C15" s="102">
        <f>COUNTIFS('Matriz de Riesgo'!$D$7:$D$257,A15,'Matriz de Riesgo'!$T$7:$T$257,$C$9)</f>
        <v>0</v>
      </c>
      <c r="D15" s="146">
        <f>COUNTIFS('Matriz de Riesgo'!$D$7:$D$257,A15,'Matriz de Riesgo'!$T$7:$T$257,$D$9)</f>
        <v>0</v>
      </c>
      <c r="E15" s="102">
        <f>COUNTIFS('Matriz de Riesgo'!$D$7:$D$257,A15,'Matriz de Riesgo'!$T$7:$T$257,$E$9)</f>
        <v>0</v>
      </c>
      <c r="F15" s="103">
        <f t="shared" si="0"/>
        <v>0</v>
      </c>
      <c r="G15" s="89">
        <v>38</v>
      </c>
      <c r="H15" s="108"/>
      <c r="I15" s="108"/>
      <c r="J15" s="149">
        <v>140</v>
      </c>
      <c r="K15" s="149">
        <v>140</v>
      </c>
      <c r="L15" s="149">
        <v>60</v>
      </c>
      <c r="M15" s="89">
        <f t="shared" si="1"/>
        <v>378</v>
      </c>
      <c r="N15" s="141"/>
      <c r="O15" s="141"/>
      <c r="P15" s="141"/>
      <c r="Q15" s="141"/>
      <c r="R15" s="141"/>
      <c r="S15" s="141"/>
      <c r="T15" s="141"/>
      <c r="U15" s="141"/>
      <c r="V15" s="150"/>
      <c r="W15" s="141"/>
      <c r="X15" s="141"/>
      <c r="Y15" s="141"/>
      <c r="Z15" s="141"/>
      <c r="AA15" s="141"/>
      <c r="AB15" s="141"/>
      <c r="AC15" s="141"/>
      <c r="AD15" s="107"/>
      <c r="AE15" s="107"/>
      <c r="AF15" s="107"/>
      <c r="AG15" s="107"/>
      <c r="AH15" s="107"/>
      <c r="AI15" s="107"/>
      <c r="AJ15" s="107"/>
      <c r="AK15" s="107"/>
    </row>
    <row r="16" spans="1:37" x14ac:dyDescent="0.2">
      <c r="A16" s="1" t="s">
        <v>335</v>
      </c>
      <c r="B16" s="102">
        <f>COUNTIFS('Matriz de Riesgo'!$D$7:$D$257,A16,'Matriz de Riesgo'!$T$7:$T$257,$B$9)</f>
        <v>0</v>
      </c>
      <c r="C16" s="102">
        <f>COUNTIFS('Matriz de Riesgo'!$D$7:$D$257,A16,'Matriz de Riesgo'!$T$7:$T$257,$C$9)</f>
        <v>0</v>
      </c>
      <c r="D16" s="146">
        <f>COUNTIFS('Matriz de Riesgo'!$D$7:$D$257,A16,'Matriz de Riesgo'!$T$7:$T$257,$D$9)</f>
        <v>0</v>
      </c>
      <c r="E16" s="102">
        <f>COUNTIFS('Matriz de Riesgo'!$D$7:$D$257,A16,'Matriz de Riesgo'!$T$7:$T$257,$E$9)</f>
        <v>0</v>
      </c>
      <c r="F16" s="103">
        <f t="shared" si="0"/>
        <v>0</v>
      </c>
      <c r="G16" s="89">
        <v>40</v>
      </c>
      <c r="H16" s="147">
        <v>150</v>
      </c>
      <c r="I16" s="147">
        <v>150</v>
      </c>
      <c r="J16" s="108"/>
      <c r="K16" s="108"/>
      <c r="L16" s="108"/>
      <c r="M16" s="89">
        <f t="shared" si="1"/>
        <v>340</v>
      </c>
      <c r="N16" s="141"/>
      <c r="O16" s="141"/>
      <c r="P16" s="141"/>
      <c r="Q16" s="141"/>
      <c r="R16" s="141"/>
      <c r="S16" s="141"/>
      <c r="T16" s="141"/>
      <c r="U16" s="141"/>
      <c r="V16" s="141"/>
      <c r="W16" s="148"/>
      <c r="X16" s="148"/>
      <c r="Y16" s="141"/>
      <c r="Z16" s="141"/>
      <c r="AA16" s="141"/>
      <c r="AB16" s="141"/>
      <c r="AC16" s="141"/>
      <c r="AD16" s="107"/>
      <c r="AE16" s="148"/>
      <c r="AF16" s="148"/>
      <c r="AG16" s="107"/>
      <c r="AH16" s="107"/>
      <c r="AI16" s="107"/>
      <c r="AJ16" s="107"/>
      <c r="AK16" s="107"/>
    </row>
    <row r="17" spans="1:37" x14ac:dyDescent="0.2">
      <c r="A17" s="95" t="s">
        <v>336</v>
      </c>
      <c r="B17" s="102">
        <f>COUNTIFS('Matriz de Riesgo'!$D$7:$D$257,A17,'Matriz de Riesgo'!$T$7:$T$257,$B$9)</f>
        <v>0</v>
      </c>
      <c r="C17" s="102">
        <f>COUNTIFS('Matriz de Riesgo'!$D$7:$D$257,A17,'Matriz de Riesgo'!$T$7:$T$257,$C$9)</f>
        <v>0</v>
      </c>
      <c r="D17" s="146">
        <f>COUNTIFS('Matriz de Riesgo'!$D$7:$D$257,A17,'Matriz de Riesgo'!$T$7:$T$257,$D$9)</f>
        <v>0</v>
      </c>
      <c r="E17" s="102">
        <f>COUNTIFS('Matriz de Riesgo'!$D$7:$D$257,A17,'Matriz de Riesgo'!$T$7:$T$257,$E$9)</f>
        <v>0</v>
      </c>
      <c r="F17" s="103">
        <f t="shared" si="0"/>
        <v>0</v>
      </c>
      <c r="G17" s="89">
        <v>80</v>
      </c>
      <c r="H17" s="108"/>
      <c r="I17" s="108"/>
      <c r="J17" s="149">
        <v>220</v>
      </c>
      <c r="K17" s="149">
        <v>200</v>
      </c>
      <c r="L17" s="149">
        <v>180</v>
      </c>
      <c r="M17" s="89">
        <f t="shared" si="1"/>
        <v>680</v>
      </c>
      <c r="N17" s="141"/>
      <c r="O17" s="141"/>
      <c r="P17" s="141"/>
      <c r="Q17" s="141"/>
      <c r="R17" s="141"/>
      <c r="S17" s="141"/>
      <c r="T17" s="150"/>
      <c r="U17" s="150"/>
      <c r="V17" s="141"/>
      <c r="W17" s="141"/>
      <c r="X17" s="141"/>
      <c r="Y17" s="141"/>
      <c r="Z17" s="141"/>
      <c r="AA17" s="141"/>
      <c r="AB17" s="141"/>
      <c r="AC17" s="141"/>
      <c r="AD17" s="107"/>
      <c r="AE17" s="107"/>
      <c r="AF17" s="107"/>
      <c r="AG17" s="107"/>
      <c r="AH17" s="107"/>
      <c r="AI17" s="107"/>
      <c r="AJ17" s="107"/>
      <c r="AK17" s="107"/>
    </row>
    <row r="18" spans="1:37" x14ac:dyDescent="0.2">
      <c r="A18" s="95" t="s">
        <v>344</v>
      </c>
      <c r="B18" s="102">
        <f>COUNTIFS('Matriz de Riesgo'!$D$7:$D$257,A18,'Matriz de Riesgo'!$T$7:$T$257,$B$9)</f>
        <v>0</v>
      </c>
      <c r="C18" s="102">
        <f>COUNTIFS('Matriz de Riesgo'!$D$7:$D$257,A18,'Matriz de Riesgo'!$T$7:$T$257,$C$9)</f>
        <v>0</v>
      </c>
      <c r="D18" s="102">
        <f>COUNTIFS('Matriz de Riesgo'!$D$7:$D$257,A18,'Matriz de Riesgo'!$T$7:$T$257,$D$9)</f>
        <v>0</v>
      </c>
      <c r="E18" s="102">
        <f>COUNTIFS('Matriz de Riesgo'!$D$7:$D$257,A18,'Matriz de Riesgo'!$T$7:$T$257,$E$9)</f>
        <v>0</v>
      </c>
      <c r="F18" s="103">
        <f t="shared" si="0"/>
        <v>0</v>
      </c>
      <c r="G18" s="89">
        <v>28</v>
      </c>
      <c r="H18" s="147">
        <v>80</v>
      </c>
      <c r="I18" s="147">
        <v>80</v>
      </c>
      <c r="J18" s="108"/>
      <c r="K18" s="108"/>
      <c r="L18" s="108"/>
      <c r="M18" s="89">
        <f t="shared" si="1"/>
        <v>188</v>
      </c>
      <c r="N18" s="148"/>
      <c r="O18" s="148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07"/>
      <c r="AE18" s="107"/>
      <c r="AF18" s="107"/>
      <c r="AG18" s="107"/>
      <c r="AH18" s="107"/>
      <c r="AI18" s="107"/>
      <c r="AJ18" s="107"/>
      <c r="AK18" s="107"/>
    </row>
    <row r="19" spans="1:37" x14ac:dyDescent="0.2">
      <c r="A19" s="95" t="s">
        <v>337</v>
      </c>
      <c r="B19" s="102">
        <f>COUNTIFS('Matriz de Riesgo'!$D$7:$D$257,A19,'Matriz de Riesgo'!$T$7:$T$257,$B$9)</f>
        <v>0</v>
      </c>
      <c r="C19" s="102">
        <f>COUNTIFS('Matriz de Riesgo'!$D$7:$D$257,A19,'Matriz de Riesgo'!$T$7:$T$257,$C$9)</f>
        <v>0</v>
      </c>
      <c r="D19" s="146">
        <f>COUNTIFS('Matriz de Riesgo'!$D$7:$D$257,A19,'Matriz de Riesgo'!$T$7:$T$257,$D$9)</f>
        <v>0</v>
      </c>
      <c r="E19" s="102">
        <f>COUNTIFS('Matriz de Riesgo'!$D$7:$D$257,A19,'Matriz de Riesgo'!$T$7:$T$257,$E$9)</f>
        <v>0</v>
      </c>
      <c r="F19" s="103">
        <f t="shared" si="0"/>
        <v>0</v>
      </c>
      <c r="G19" s="89">
        <v>28</v>
      </c>
      <c r="H19" s="147">
        <v>80</v>
      </c>
      <c r="I19" s="147">
        <v>80</v>
      </c>
      <c r="J19" s="108"/>
      <c r="K19" s="108"/>
      <c r="L19" s="108"/>
      <c r="M19" s="89">
        <f t="shared" si="1"/>
        <v>188</v>
      </c>
      <c r="N19" s="141"/>
      <c r="O19" s="141"/>
      <c r="P19" s="148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07"/>
      <c r="AE19" s="107"/>
      <c r="AF19" s="107"/>
      <c r="AG19" s="107"/>
      <c r="AH19" s="107"/>
      <c r="AI19" s="107"/>
      <c r="AJ19" s="107"/>
      <c r="AK19" s="107"/>
    </row>
    <row r="20" spans="1:37" x14ac:dyDescent="0.2">
      <c r="A20" s="95" t="s">
        <v>188</v>
      </c>
      <c r="B20" s="102">
        <f>COUNTIFS('Matriz de Riesgo'!$D$7:$D$257,A20,'Matriz de Riesgo'!$T$7:$T$257,$B$9)</f>
        <v>0</v>
      </c>
      <c r="C20" s="102">
        <f>COUNTIFS('Matriz de Riesgo'!$D$7:$D$257,A20,'Matriz de Riesgo'!$T$7:$T$257,$C$9)</f>
        <v>0</v>
      </c>
      <c r="D20" s="146">
        <f>COUNTIFS('Matriz de Riesgo'!$D$7:$D$257,A20,'Matriz de Riesgo'!$T$7:$T$257,$D$9)</f>
        <v>0</v>
      </c>
      <c r="E20" s="102">
        <f>COUNTIFS('Matriz de Riesgo'!$D$7:$D$257,A20,'Matriz de Riesgo'!$T$7:$T$257,$E$9)</f>
        <v>0</v>
      </c>
      <c r="F20" s="103">
        <f t="shared" si="0"/>
        <v>0</v>
      </c>
      <c r="G20" s="89">
        <v>80</v>
      </c>
      <c r="H20" s="147">
        <v>150</v>
      </c>
      <c r="I20" s="147">
        <v>150</v>
      </c>
      <c r="J20" s="149">
        <v>146</v>
      </c>
      <c r="K20" s="149">
        <v>146</v>
      </c>
      <c r="L20" s="149">
        <v>120</v>
      </c>
      <c r="M20" s="89">
        <f t="shared" si="1"/>
        <v>792</v>
      </c>
      <c r="N20" s="141"/>
      <c r="O20" s="141"/>
      <c r="P20" s="141"/>
      <c r="Q20" s="148"/>
      <c r="R20" s="141"/>
      <c r="S20" s="141"/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07"/>
      <c r="AE20" s="107"/>
      <c r="AF20" s="107"/>
      <c r="AG20" s="107"/>
      <c r="AH20" s="107"/>
      <c r="AI20" s="107"/>
      <c r="AJ20" s="107"/>
      <c r="AK20" s="107"/>
    </row>
    <row r="21" spans="1:37" x14ac:dyDescent="0.2">
      <c r="A21" s="95" t="s">
        <v>339</v>
      </c>
      <c r="B21" s="102">
        <f>COUNTIFS('Matriz de Riesgo'!$D$7:$D$257,A21,'Matriz de Riesgo'!$T$7:$T$257,$B$9)</f>
        <v>0</v>
      </c>
      <c r="C21" s="102">
        <f>COUNTIFS('Matriz de Riesgo'!$D$7:$D$257,A21,'Matriz de Riesgo'!$T$7:$T$257,$C$9)</f>
        <v>0</v>
      </c>
      <c r="D21" s="102">
        <f>COUNTIFS('Matriz de Riesgo'!$D$7:$D$257,A21,'Matriz de Riesgo'!$T$7:$T$257,$D$9)</f>
        <v>0</v>
      </c>
      <c r="E21" s="102">
        <f>COUNTIFS('Matriz de Riesgo'!$D$7:$D$257,A21,'Matriz de Riesgo'!$T$7:$T$257,$E$9)</f>
        <v>0</v>
      </c>
      <c r="F21" s="103">
        <f t="shared" si="0"/>
        <v>0</v>
      </c>
      <c r="G21" s="89">
        <v>23</v>
      </c>
      <c r="H21" s="147">
        <v>80</v>
      </c>
      <c r="I21" s="147">
        <v>64</v>
      </c>
      <c r="J21" s="108"/>
      <c r="K21" s="108"/>
      <c r="L21" s="108"/>
      <c r="M21" s="89">
        <f t="shared" si="1"/>
        <v>167</v>
      </c>
      <c r="N21" s="141"/>
      <c r="O21" s="141"/>
      <c r="P21" s="141"/>
      <c r="Q21" s="141"/>
      <c r="R21" s="148"/>
      <c r="S21" s="141"/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07"/>
      <c r="AE21" s="107"/>
      <c r="AF21" s="107"/>
      <c r="AG21" s="107"/>
      <c r="AH21" s="107"/>
      <c r="AI21" s="107"/>
      <c r="AJ21" s="107"/>
      <c r="AK21" s="107"/>
    </row>
    <row r="22" spans="1:37" x14ac:dyDescent="0.2">
      <c r="A22" s="95" t="s">
        <v>131</v>
      </c>
      <c r="B22" s="102">
        <f>COUNTIFS('Matriz de Riesgo'!$D$7:$D$257,A22,'Matriz de Riesgo'!$T$7:$T$257,$B$9)</f>
        <v>0</v>
      </c>
      <c r="C22" s="102">
        <f>COUNTIFS('Matriz de Riesgo'!$D$7:$D$257,A22,'Matriz de Riesgo'!$T$7:$T$257,$C$9)</f>
        <v>0</v>
      </c>
      <c r="D22" s="102">
        <f>COUNTIFS('Matriz de Riesgo'!$D$7:$D$257,A22,'Matriz de Riesgo'!$T$7:$T$257,$D$9)</f>
        <v>0</v>
      </c>
      <c r="E22" s="102">
        <f>COUNTIFS('Matriz de Riesgo'!$D$7:$D$257,A22,'Matriz de Riesgo'!$T$7:$T$257,$E$9)</f>
        <v>0</v>
      </c>
      <c r="F22" s="103">
        <f t="shared" si="0"/>
        <v>0</v>
      </c>
      <c r="G22" s="89">
        <v>20</v>
      </c>
      <c r="H22" s="147">
        <v>80</v>
      </c>
      <c r="I22" s="147">
        <v>64</v>
      </c>
      <c r="J22" s="108"/>
      <c r="K22" s="108"/>
      <c r="L22" s="108"/>
      <c r="M22" s="89">
        <f t="shared" si="1"/>
        <v>164</v>
      </c>
      <c r="N22" s="141"/>
      <c r="O22" s="141"/>
      <c r="P22" s="141"/>
      <c r="Q22" s="141"/>
      <c r="R22" s="141"/>
      <c r="S22" s="148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07"/>
      <c r="AE22" s="107"/>
      <c r="AF22" s="107"/>
      <c r="AG22" s="107"/>
      <c r="AH22" s="107"/>
      <c r="AI22" s="107"/>
      <c r="AJ22" s="107"/>
      <c r="AK22" s="107"/>
    </row>
    <row r="23" spans="1:37" x14ac:dyDescent="0.2">
      <c r="A23" s="95" t="s">
        <v>130</v>
      </c>
      <c r="B23" s="102">
        <f>COUNTIFS('Matriz de Riesgo'!$D$7:$D$257,A23,'Matriz de Riesgo'!$T$7:$T$257,$B$9)</f>
        <v>0</v>
      </c>
      <c r="C23" s="102">
        <f>COUNTIFS('Matriz de Riesgo'!$D$7:$D$257,A23,'Matriz de Riesgo'!$T$7:$T$257,$C$9)</f>
        <v>0</v>
      </c>
      <c r="D23" s="102">
        <f>COUNTIFS('Matriz de Riesgo'!$D$7:$D$257,A23,'Matriz de Riesgo'!$T$7:$T$257,$D$9)</f>
        <v>0</v>
      </c>
      <c r="E23" s="102">
        <f>COUNTIFS('Matriz de Riesgo'!$D$7:$D$257,A23,'Matriz de Riesgo'!$T$7:$T$257,$E$9)</f>
        <v>0</v>
      </c>
      <c r="F23" s="103">
        <f t="shared" si="0"/>
        <v>0</v>
      </c>
      <c r="G23" s="89">
        <v>20</v>
      </c>
      <c r="H23" s="147">
        <v>80</v>
      </c>
      <c r="I23" s="147">
        <v>64</v>
      </c>
      <c r="J23" s="108"/>
      <c r="K23" s="108"/>
      <c r="L23" s="108"/>
      <c r="M23" s="89">
        <f t="shared" si="1"/>
        <v>164</v>
      </c>
      <c r="N23" s="141"/>
      <c r="O23" s="141"/>
      <c r="P23" s="141"/>
      <c r="Q23" s="141"/>
      <c r="R23" s="141"/>
      <c r="S23" s="141"/>
      <c r="T23" s="148"/>
      <c r="U23" s="141"/>
      <c r="V23" s="141"/>
      <c r="W23" s="141"/>
      <c r="X23" s="141"/>
      <c r="Y23" s="141"/>
      <c r="Z23" s="141"/>
      <c r="AA23" s="141"/>
      <c r="AB23" s="141"/>
      <c r="AC23" s="141"/>
      <c r="AD23" s="107"/>
      <c r="AE23" s="107"/>
      <c r="AF23" s="107"/>
      <c r="AG23" s="107"/>
      <c r="AH23" s="107"/>
      <c r="AI23" s="107"/>
      <c r="AJ23" s="107"/>
      <c r="AK23" s="107"/>
    </row>
    <row r="24" spans="1:37" x14ac:dyDescent="0.2">
      <c r="A24" s="110" t="s">
        <v>132</v>
      </c>
      <c r="B24" s="102">
        <f>COUNTIFS('Matriz de Riesgo'!$D$7:$D$257,A24,'Matriz de Riesgo'!$T$7:$T$257,$B$9)</f>
        <v>0</v>
      </c>
      <c r="C24" s="102">
        <f>COUNTIFS('Matriz de Riesgo'!$D$7:$D$257,A24,'Matriz de Riesgo'!$T$7:$T$257,$C$9)</f>
        <v>0</v>
      </c>
      <c r="D24" s="102">
        <f>COUNTIFS('Matriz de Riesgo'!$D$7:$D$257,A24,'Matriz de Riesgo'!$T$7:$T$257,$D$9)</f>
        <v>0</v>
      </c>
      <c r="E24" s="102">
        <f>COUNTIFS('Matriz de Riesgo'!$D$7:$D$257,A24,'Matriz de Riesgo'!$T$7:$T$257,$E$9)</f>
        <v>0</v>
      </c>
      <c r="F24" s="103">
        <f t="shared" si="0"/>
        <v>0</v>
      </c>
      <c r="G24" s="89">
        <v>54</v>
      </c>
      <c r="H24" s="108"/>
      <c r="I24" s="108"/>
      <c r="J24" s="108"/>
      <c r="K24" s="108"/>
      <c r="L24" s="149">
        <v>270</v>
      </c>
      <c r="M24" s="89">
        <f t="shared" si="1"/>
        <v>324</v>
      </c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  <c r="AF24" s="107"/>
      <c r="AG24" s="107"/>
      <c r="AH24" s="107"/>
      <c r="AI24" s="107"/>
      <c r="AJ24" s="107"/>
      <c r="AK24" s="107"/>
    </row>
    <row r="25" spans="1:37" x14ac:dyDescent="0.2">
      <c r="A25" s="95" t="s">
        <v>187</v>
      </c>
      <c r="B25" s="102">
        <f>COUNTIFS('Matriz de Riesgo'!$D$7:$D$257,A25,'Matriz de Riesgo'!$T$7:$T$257,$B$9)</f>
        <v>0</v>
      </c>
      <c r="C25" s="102">
        <f>COUNTIFS('Matriz de Riesgo'!$D$7:$D$257,A25,'Matriz de Riesgo'!$T$7:$T$257,$C$9)</f>
        <v>0</v>
      </c>
      <c r="D25" s="146">
        <f>COUNTIFS('Matriz de Riesgo'!$D$7:$D$257,A25,'Matriz de Riesgo'!$T$7:$T$257,$D$9)</f>
        <v>0</v>
      </c>
      <c r="E25" s="102">
        <f>COUNTIFS('Matriz de Riesgo'!$D$7:$D$257,A25,'Matriz de Riesgo'!$T$7:$T$257,$E$9)</f>
        <v>0</v>
      </c>
      <c r="F25" s="103">
        <f t="shared" si="0"/>
        <v>0</v>
      </c>
      <c r="G25" s="89">
        <v>180</v>
      </c>
      <c r="H25" s="147">
        <v>150</v>
      </c>
      <c r="I25" s="147">
        <v>246</v>
      </c>
      <c r="J25" s="149">
        <v>550</v>
      </c>
      <c r="K25" s="149">
        <v>550</v>
      </c>
      <c r="L25" s="149">
        <v>550</v>
      </c>
      <c r="M25" s="89">
        <f t="shared" si="1"/>
        <v>2226</v>
      </c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G25" s="143"/>
      <c r="AH25" s="143"/>
      <c r="AI25" s="143"/>
      <c r="AJ25" s="143"/>
      <c r="AK25" s="143"/>
    </row>
    <row r="26" spans="1:37" x14ac:dyDescent="0.2">
      <c r="A26" s="95" t="s">
        <v>324</v>
      </c>
      <c r="B26" s="102">
        <f>COUNTIFS('Matriz de Riesgo'!$D$7:$D$257,A26,'Matriz de Riesgo'!$T$7:$T$257,$B$9)</f>
        <v>0</v>
      </c>
      <c r="C26" s="102">
        <f>COUNTIFS('Matriz de Riesgo'!$D$7:$D$257,A26,'Matriz de Riesgo'!$T$7:$T$257,$C$9)</f>
        <v>0</v>
      </c>
      <c r="D26" s="146">
        <f>COUNTIFS('Matriz de Riesgo'!$D$7:$D$257,A26,'Matriz de Riesgo'!$T$7:$T$257,$D$9)</f>
        <v>0</v>
      </c>
      <c r="E26" s="102">
        <f>COUNTIFS('Matriz de Riesgo'!$D$7:$D$257,A26,'Matriz de Riesgo'!$T$7:$T$257,$E$9)</f>
        <v>0</v>
      </c>
      <c r="F26" s="103">
        <f t="shared" si="0"/>
        <v>0</v>
      </c>
      <c r="G26" s="89">
        <v>22</v>
      </c>
      <c r="H26" s="147">
        <v>60</v>
      </c>
      <c r="I26" s="147">
        <v>55</v>
      </c>
      <c r="J26" s="108"/>
      <c r="K26" s="108"/>
      <c r="L26" s="108"/>
      <c r="M26" s="89">
        <f t="shared" si="1"/>
        <v>137</v>
      </c>
      <c r="N26" s="107"/>
      <c r="O26" s="88"/>
      <c r="P26" s="88"/>
      <c r="Q26" s="88"/>
      <c r="R26" s="88"/>
      <c r="S26" s="141"/>
      <c r="T26" s="141"/>
      <c r="U26" s="141"/>
      <c r="V26" s="148"/>
      <c r="W26" s="141"/>
      <c r="X26" s="141"/>
      <c r="Y26" s="141"/>
      <c r="Z26" s="141"/>
      <c r="AA26" s="141"/>
      <c r="AB26" s="141"/>
      <c r="AC26" s="141"/>
      <c r="AD26" s="141"/>
      <c r="AE26" s="141"/>
      <c r="AF26" s="88"/>
      <c r="AG26" s="88"/>
      <c r="AH26" s="88"/>
      <c r="AI26" s="88"/>
      <c r="AJ26" s="88"/>
      <c r="AK26" s="88"/>
    </row>
    <row r="27" spans="1:37" x14ac:dyDescent="0.2">
      <c r="A27" s="95" t="s">
        <v>325</v>
      </c>
      <c r="B27" s="102">
        <f>COUNTIFS('Matriz de Riesgo'!$D$7:$D$257,A27,'Matriz de Riesgo'!$T$7:$T$257,$B$9)</f>
        <v>0</v>
      </c>
      <c r="C27" s="102">
        <f>COUNTIFS('Matriz de Riesgo'!$D$7:$D$257,A27,'Matriz de Riesgo'!$T$7:$T$257,$C$9)</f>
        <v>0</v>
      </c>
      <c r="D27" s="146">
        <f>COUNTIFS('Matriz de Riesgo'!$D$7:$D$257,A27,'Matriz de Riesgo'!$T$7:$T$257,$D$9)</f>
        <v>0</v>
      </c>
      <c r="E27" s="102">
        <f>COUNTIFS('Matriz de Riesgo'!$D$7:$D$257,A27,'Matriz de Riesgo'!$T$7:$T$257,$E$9)</f>
        <v>0</v>
      </c>
      <c r="F27" s="103">
        <f t="shared" si="0"/>
        <v>0</v>
      </c>
      <c r="G27" s="89">
        <v>50</v>
      </c>
      <c r="H27" s="147">
        <v>120</v>
      </c>
      <c r="I27" s="147">
        <v>120</v>
      </c>
      <c r="J27" s="108"/>
      <c r="K27" s="108"/>
      <c r="L27" s="149">
        <v>70</v>
      </c>
      <c r="M27" s="89">
        <f t="shared" si="1"/>
        <v>360</v>
      </c>
      <c r="N27" s="88"/>
      <c r="O27" s="88"/>
      <c r="P27" s="88"/>
      <c r="Q27" s="88"/>
      <c r="R27" s="88"/>
      <c r="S27" s="141"/>
      <c r="T27" s="141"/>
      <c r="U27" s="141"/>
      <c r="V27" s="141"/>
      <c r="W27" s="141"/>
      <c r="X27" s="141"/>
      <c r="Y27" s="148"/>
      <c r="Z27" s="148"/>
      <c r="AA27" s="141"/>
      <c r="AB27" s="141"/>
      <c r="AC27" s="141"/>
      <c r="AD27" s="141"/>
      <c r="AE27" s="141"/>
      <c r="AF27" s="88"/>
      <c r="AG27" s="88"/>
      <c r="AH27" s="88"/>
      <c r="AI27" s="88"/>
      <c r="AJ27" s="88"/>
      <c r="AK27" s="88"/>
    </row>
    <row r="28" spans="1:37" x14ac:dyDescent="0.2">
      <c r="A28" s="95" t="s">
        <v>163</v>
      </c>
      <c r="B28" s="102">
        <f>COUNTIFS('Matriz de Riesgo'!$D$7:$D$257,A28,'Matriz de Riesgo'!$T$7:$T$257,$B$9)</f>
        <v>0</v>
      </c>
      <c r="C28" s="102">
        <f>COUNTIFS('Matriz de Riesgo'!$D$7:$D$257,A28,'Matriz de Riesgo'!$T$7:$T$257,$C$9)</f>
        <v>0</v>
      </c>
      <c r="D28" s="102">
        <f>COUNTIFS('Matriz de Riesgo'!$D$7:$D$257,A28,'Matriz de Riesgo'!$T$7:$T$257,$D$9)</f>
        <v>0</v>
      </c>
      <c r="E28" s="102">
        <f>COUNTIFS('Matriz de Riesgo'!$D$7:$D$257,A28,'Matriz de Riesgo'!$T$7:$T$257,$E$9)</f>
        <v>0</v>
      </c>
      <c r="F28" s="103">
        <f t="shared" si="0"/>
        <v>0</v>
      </c>
      <c r="G28" s="89">
        <v>12</v>
      </c>
      <c r="H28" s="108"/>
      <c r="I28" s="108"/>
      <c r="J28" s="108"/>
      <c r="K28" s="108"/>
      <c r="L28" s="149">
        <v>60</v>
      </c>
      <c r="M28" s="89">
        <f t="shared" si="1"/>
        <v>72</v>
      </c>
      <c r="N28" s="88"/>
      <c r="O28" s="88"/>
      <c r="P28" s="88"/>
      <c r="Q28" s="88"/>
      <c r="R28" s="88"/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88"/>
      <c r="AG28" s="88"/>
      <c r="AH28" s="88"/>
      <c r="AI28" s="88"/>
      <c r="AJ28" s="88"/>
      <c r="AK28" s="88"/>
    </row>
    <row r="29" spans="1:37" x14ac:dyDescent="0.2">
      <c r="A29" s="122" t="s">
        <v>326</v>
      </c>
      <c r="B29" s="102">
        <f>COUNTIFS('Matriz de Riesgo'!$D$7:$D$257,A29,'Matriz de Riesgo'!$T$7:$T$257,$B$9)</f>
        <v>0</v>
      </c>
      <c r="C29" s="102">
        <f>COUNTIFS('Matriz de Riesgo'!$D$7:$D$257,A29,'Matriz de Riesgo'!$T$7:$T$257,$C$9)</f>
        <v>0</v>
      </c>
      <c r="D29" s="146">
        <f>COUNTIFS('Matriz de Riesgo'!$D$7:$D$257,A29,'Matriz de Riesgo'!$T$7:$T$257,$D$9)</f>
        <v>0</v>
      </c>
      <c r="E29" s="102">
        <f>COUNTIFS('Matriz de Riesgo'!$D$7:$D$257,A29,'Matriz de Riesgo'!$T$7:$T$257,$E$9)</f>
        <v>0</v>
      </c>
      <c r="F29" s="103">
        <f t="shared" si="0"/>
        <v>0</v>
      </c>
      <c r="G29" s="89">
        <v>40</v>
      </c>
      <c r="H29" s="147">
        <v>175</v>
      </c>
      <c r="I29" s="147">
        <v>159</v>
      </c>
      <c r="J29" s="108"/>
      <c r="K29" s="108"/>
      <c r="L29" s="149">
        <v>24</v>
      </c>
      <c r="M29" s="89">
        <f t="shared" si="1"/>
        <v>398</v>
      </c>
      <c r="N29" s="88"/>
      <c r="O29" s="88"/>
      <c r="P29" s="88"/>
      <c r="Q29" s="88"/>
      <c r="R29" s="88"/>
      <c r="S29" s="141"/>
      <c r="T29" s="141"/>
      <c r="U29" s="141"/>
      <c r="V29" s="141"/>
      <c r="W29" s="141"/>
      <c r="X29" s="141"/>
      <c r="Y29" s="141"/>
      <c r="Z29" s="141"/>
      <c r="AA29" s="148"/>
      <c r="AB29" s="141"/>
      <c r="AC29" s="148"/>
      <c r="AD29" s="141"/>
      <c r="AE29" s="141"/>
      <c r="AF29" s="88"/>
      <c r="AG29" s="88"/>
      <c r="AH29" s="88"/>
      <c r="AI29" s="88"/>
      <c r="AJ29" s="88"/>
      <c r="AK29" s="88"/>
    </row>
    <row r="30" spans="1:37" x14ac:dyDescent="0.2">
      <c r="A30" s="122" t="s">
        <v>327</v>
      </c>
      <c r="B30" s="102">
        <f>COUNTIFS('Matriz de Riesgo'!$D$7:$D$257,A30,'Matriz de Riesgo'!$T$7:$T$257,$B$9)</f>
        <v>0</v>
      </c>
      <c r="C30" s="102">
        <f>COUNTIFS('Matriz de Riesgo'!$D$7:$D$257,A30,'Matriz de Riesgo'!$T$7:$T$257,$C$9)</f>
        <v>0</v>
      </c>
      <c r="D30" s="146">
        <f>COUNTIFS('Matriz de Riesgo'!$D$7:$D$257,A30,'Matriz de Riesgo'!$T$7:$T$257,$D$9)</f>
        <v>0</v>
      </c>
      <c r="E30" s="102">
        <f>COUNTIFS('Matriz de Riesgo'!$D$7:$D$257,A30,'Matriz de Riesgo'!$T$7:$T$257,$E$9)</f>
        <v>0</v>
      </c>
      <c r="F30" s="103">
        <f t="shared" si="0"/>
        <v>0</v>
      </c>
      <c r="G30" s="108">
        <v>44</v>
      </c>
      <c r="H30" s="140"/>
      <c r="I30" s="140"/>
      <c r="J30" s="149">
        <v>90</v>
      </c>
      <c r="K30" s="149">
        <v>70</v>
      </c>
      <c r="L30" s="149">
        <v>150</v>
      </c>
      <c r="M30" s="89">
        <f t="shared" si="1"/>
        <v>354</v>
      </c>
      <c r="N30" s="88"/>
      <c r="O30" s="88"/>
      <c r="P30" s="88"/>
      <c r="Q30" s="88"/>
      <c r="R30" s="88"/>
      <c r="S30" s="150"/>
      <c r="T30" s="150"/>
      <c r="U30" s="141"/>
      <c r="V30" s="141"/>
      <c r="W30" s="141"/>
      <c r="X30" s="141"/>
      <c r="Y30" s="141"/>
      <c r="Z30" s="150"/>
      <c r="AA30" s="141"/>
      <c r="AB30" s="141"/>
      <c r="AC30" s="141"/>
      <c r="AD30" s="141"/>
      <c r="AE30" s="141"/>
      <c r="AF30" s="88"/>
      <c r="AG30" s="88"/>
      <c r="AH30" s="88"/>
      <c r="AI30" s="88"/>
      <c r="AJ30" s="88"/>
      <c r="AK30" s="88"/>
    </row>
    <row r="31" spans="1:37" x14ac:dyDescent="0.2">
      <c r="A31" s="122" t="s">
        <v>328</v>
      </c>
      <c r="B31" s="102">
        <f>COUNTIFS('Matriz de Riesgo'!$D$7:$D$257,A31,'Matriz de Riesgo'!$T$7:$T$257,$B$9)</f>
        <v>0</v>
      </c>
      <c r="C31" s="102">
        <f>COUNTIFS('Matriz de Riesgo'!$D$7:$D$257,A31,'Matriz de Riesgo'!$T$7:$T$257,$C$9)</f>
        <v>0</v>
      </c>
      <c r="D31" s="146">
        <f>COUNTIFS('Matriz de Riesgo'!$D$7:$D$257,A31,'Matriz de Riesgo'!$T$7:$T$257,$D$9)</f>
        <v>0</v>
      </c>
      <c r="E31" s="102">
        <f>COUNTIFS('Matriz de Riesgo'!$D$7:$D$257,A31,'Matriz de Riesgo'!$T$7:$T$257,$E$9)</f>
        <v>0</v>
      </c>
      <c r="F31" s="103">
        <f t="shared" si="0"/>
        <v>0</v>
      </c>
      <c r="G31" s="89">
        <v>44</v>
      </c>
      <c r="H31" s="147">
        <v>155</v>
      </c>
      <c r="I31" s="147">
        <v>120</v>
      </c>
      <c r="J31" s="108"/>
      <c r="K31" s="108"/>
      <c r="L31" s="108"/>
      <c r="M31" s="89">
        <f t="shared" si="1"/>
        <v>319</v>
      </c>
      <c r="N31" s="88"/>
      <c r="O31" s="88"/>
      <c r="P31" s="88"/>
      <c r="Q31" s="88"/>
      <c r="R31" s="88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88"/>
      <c r="AG31" s="88"/>
      <c r="AH31" s="88"/>
      <c r="AI31" s="88"/>
      <c r="AJ31" s="88"/>
      <c r="AK31" s="88"/>
    </row>
    <row r="32" spans="1:37" x14ac:dyDescent="0.2">
      <c r="A32" s="122" t="s">
        <v>329</v>
      </c>
      <c r="B32" s="102">
        <f>COUNTIFS('Matriz de Riesgo'!$D$7:$D$257,A32,'Matriz de Riesgo'!$T$7:$T$257,$B$9)</f>
        <v>0</v>
      </c>
      <c r="C32" s="102">
        <f>COUNTIFS('Matriz de Riesgo'!$D$7:$D$257,A32,'Matriz de Riesgo'!$T$7:$T$257,$C$9)</f>
        <v>0</v>
      </c>
      <c r="D32" s="146">
        <f>COUNTIFS('Matriz de Riesgo'!$D$7:$D$257,A32,'Matriz de Riesgo'!$T$7:$T$257,$D$9)</f>
        <v>0</v>
      </c>
      <c r="E32" s="102">
        <f>COUNTIFS('Matriz de Riesgo'!$D$7:$D$257,A32,'Matriz de Riesgo'!$T$7:$T$257,$E$9)</f>
        <v>0</v>
      </c>
      <c r="F32" s="103">
        <f t="shared" si="0"/>
        <v>0</v>
      </c>
      <c r="G32" s="89">
        <v>15</v>
      </c>
      <c r="H32" s="89"/>
      <c r="I32" s="89"/>
      <c r="J32" s="149">
        <v>36</v>
      </c>
      <c r="K32" s="149">
        <v>74</v>
      </c>
      <c r="L32" s="89"/>
      <c r="M32" s="89">
        <f t="shared" si="1"/>
        <v>125</v>
      </c>
      <c r="N32" s="88"/>
      <c r="O32" s="88"/>
      <c r="P32" s="88"/>
      <c r="Q32" s="88"/>
      <c r="R32" s="88"/>
      <c r="S32" s="141"/>
      <c r="T32" s="141"/>
      <c r="U32" s="141"/>
      <c r="V32" s="141"/>
      <c r="W32" s="141"/>
      <c r="X32" s="150"/>
      <c r="Y32" s="141"/>
      <c r="Z32" s="141"/>
      <c r="AA32" s="141"/>
      <c r="AB32" s="141"/>
      <c r="AC32" s="141"/>
      <c r="AD32" s="141"/>
      <c r="AE32" s="141"/>
      <c r="AF32" s="88"/>
      <c r="AG32" s="88"/>
      <c r="AH32" s="88"/>
      <c r="AI32" s="88"/>
      <c r="AJ32" s="88"/>
      <c r="AK32" s="88"/>
    </row>
    <row r="33" spans="1:37" x14ac:dyDescent="0.2">
      <c r="A33" s="122" t="s">
        <v>340</v>
      </c>
      <c r="B33" s="102">
        <f>COUNTIFS('Matriz de Riesgo'!$D$7:$D$257,A33,'Matriz de Riesgo'!$T$7:$T$257,$B$9)</f>
        <v>0</v>
      </c>
      <c r="C33" s="102">
        <f>COUNTIFS('Matriz de Riesgo'!$D$7:$D$257,A33,'Matriz de Riesgo'!$T$7:$T$257,$C$9)</f>
        <v>0</v>
      </c>
      <c r="D33" s="102">
        <f>COUNTIFS('Matriz de Riesgo'!$D$7:$D$257,A33,'Matriz de Riesgo'!$T$7:$T$257,$D$9)</f>
        <v>0</v>
      </c>
      <c r="E33" s="102">
        <f>COUNTIFS('Matriz de Riesgo'!$D$7:$D$257,A33,'Matriz de Riesgo'!$T$7:$T$257,$E$9)</f>
        <v>0</v>
      </c>
      <c r="F33" s="103">
        <f t="shared" si="0"/>
        <v>0</v>
      </c>
      <c r="G33" s="89">
        <v>15</v>
      </c>
      <c r="H33" s="89"/>
      <c r="I33" s="89"/>
      <c r="J33" s="149">
        <v>36</v>
      </c>
      <c r="K33" s="149">
        <v>74</v>
      </c>
      <c r="L33" s="89"/>
      <c r="M33" s="89">
        <f t="shared" si="1"/>
        <v>125</v>
      </c>
      <c r="N33" s="150"/>
      <c r="O33" s="150"/>
      <c r="P33" s="88"/>
      <c r="Q33" s="88"/>
      <c r="R33" s="88"/>
      <c r="S33" s="141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88"/>
      <c r="AG33" s="88"/>
      <c r="AH33" s="88"/>
      <c r="AI33" s="88"/>
      <c r="AJ33" s="88"/>
      <c r="AK33" s="88"/>
    </row>
    <row r="34" spans="1:37" x14ac:dyDescent="0.2">
      <c r="A34" s="122" t="s">
        <v>338</v>
      </c>
      <c r="B34" s="102">
        <f>COUNTIFS('Matriz de Riesgo'!$D$7:$D$257,A34,'Matriz de Riesgo'!$T$7:$T$257,$B$9)</f>
        <v>0</v>
      </c>
      <c r="C34" s="102">
        <f>COUNTIFS('Matriz de Riesgo'!$D$7:$D$257,A34,'Matriz de Riesgo'!$T$7:$T$257,$C$9)</f>
        <v>0</v>
      </c>
      <c r="D34" s="102">
        <f>COUNTIFS('Matriz de Riesgo'!$D$7:$D$257,A34,'Matriz de Riesgo'!$T$7:$T$257,$D$9)</f>
        <v>0</v>
      </c>
      <c r="E34" s="102">
        <f>COUNTIFS('Matriz de Riesgo'!$D$7:$D$257,A34,'Matriz de Riesgo'!$T$7:$T$257,$E$9)</f>
        <v>0</v>
      </c>
      <c r="F34" s="103">
        <f t="shared" si="0"/>
        <v>0</v>
      </c>
      <c r="G34" s="89">
        <v>15</v>
      </c>
      <c r="H34" s="89"/>
      <c r="I34" s="89"/>
      <c r="J34" s="149">
        <v>36</v>
      </c>
      <c r="K34" s="149">
        <v>74</v>
      </c>
      <c r="L34" s="89"/>
      <c r="M34" s="89">
        <f t="shared" si="1"/>
        <v>125</v>
      </c>
      <c r="N34" s="88"/>
      <c r="O34" s="88"/>
      <c r="P34" s="88"/>
      <c r="Q34" s="88"/>
      <c r="R34" s="88"/>
      <c r="S34" s="141"/>
      <c r="T34" s="141"/>
      <c r="U34" s="141"/>
      <c r="V34" s="141"/>
      <c r="W34" s="150"/>
      <c r="X34" s="141"/>
      <c r="Y34" s="141"/>
      <c r="Z34" s="141"/>
      <c r="AA34" s="141"/>
      <c r="AB34" s="141"/>
      <c r="AC34" s="141"/>
      <c r="AD34" s="141"/>
      <c r="AE34" s="141"/>
      <c r="AF34" s="88"/>
      <c r="AG34" s="88"/>
      <c r="AH34" s="88"/>
      <c r="AI34" s="88"/>
      <c r="AJ34" s="88"/>
      <c r="AK34" s="88"/>
    </row>
    <row r="35" spans="1:37" x14ac:dyDescent="0.2">
      <c r="A35" s="104" t="s">
        <v>153</v>
      </c>
      <c r="B35" s="103">
        <f>SUM(B11:B28)</f>
        <v>0</v>
      </c>
      <c r="C35" s="103">
        <f>SUM(C11:C34)</f>
        <v>0</v>
      </c>
      <c r="D35" s="103">
        <f t="shared" ref="D35:F35" si="2">SUM(D11:D34)</f>
        <v>0</v>
      </c>
      <c r="E35" s="103">
        <f t="shared" si="2"/>
        <v>0</v>
      </c>
      <c r="F35" s="103">
        <f t="shared" si="2"/>
        <v>0</v>
      </c>
      <c r="G35" s="111"/>
      <c r="H35" s="111"/>
      <c r="I35" s="111"/>
      <c r="J35" s="111"/>
      <c r="K35" s="111"/>
      <c r="L35" s="111"/>
      <c r="M35" s="89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</row>
    <row r="36" spans="1:37" ht="15.75" x14ac:dyDescent="0.25">
      <c r="A36" s="96" t="s">
        <v>166</v>
      </c>
      <c r="B36" s="97"/>
      <c r="C36" s="97"/>
      <c r="D36" s="97"/>
      <c r="E36" s="97"/>
      <c r="F36" s="97"/>
      <c r="G36" s="98"/>
      <c r="H36" s="98"/>
      <c r="I36" s="98"/>
      <c r="J36" s="98"/>
      <c r="K36" s="98"/>
      <c r="L36" s="99"/>
      <c r="M36" s="100"/>
      <c r="N36" s="105"/>
      <c r="O36" s="106"/>
      <c r="P36" s="105"/>
      <c r="Q36" s="106"/>
      <c r="R36" s="105"/>
      <c r="S36" s="106"/>
      <c r="T36" s="105"/>
      <c r="U36" s="106"/>
      <c r="V36" s="105"/>
      <c r="W36" s="106"/>
      <c r="X36" s="105"/>
      <c r="Y36" s="106"/>
      <c r="Z36" s="105"/>
      <c r="AA36" s="106"/>
      <c r="AB36" s="105"/>
      <c r="AC36" s="106"/>
      <c r="AD36" s="105"/>
      <c r="AE36" s="106"/>
      <c r="AF36" s="105"/>
      <c r="AG36" s="106"/>
      <c r="AH36" s="105"/>
      <c r="AI36" s="106"/>
      <c r="AJ36" s="105"/>
      <c r="AK36" s="106"/>
    </row>
    <row r="37" spans="1:37" x14ac:dyDescent="0.2">
      <c r="A37" s="83" t="s">
        <v>195</v>
      </c>
      <c r="B37" s="88"/>
      <c r="C37" s="88"/>
      <c r="D37" s="88"/>
      <c r="E37" s="88"/>
      <c r="F37" s="88"/>
      <c r="G37" s="92">
        <v>60</v>
      </c>
      <c r="H37" s="92">
        <v>16</v>
      </c>
      <c r="I37" s="92">
        <v>16</v>
      </c>
      <c r="J37" s="92">
        <v>16</v>
      </c>
      <c r="K37" s="92">
        <v>16</v>
      </c>
      <c r="L37" s="92">
        <v>44</v>
      </c>
      <c r="M37" s="89">
        <f t="shared" ref="M37:M40" si="3">SUM(G37:L37)</f>
        <v>168</v>
      </c>
      <c r="N37" s="81"/>
      <c r="O37" s="82"/>
      <c r="P37" s="81"/>
      <c r="Q37" s="82"/>
      <c r="R37" s="81"/>
      <c r="S37" s="82"/>
      <c r="T37" s="81"/>
      <c r="U37" s="82"/>
      <c r="V37" s="81"/>
      <c r="W37" s="82"/>
      <c r="X37" s="81"/>
      <c r="Y37" s="82"/>
      <c r="Z37" s="81"/>
      <c r="AA37" s="82"/>
      <c r="AB37" s="81"/>
      <c r="AC37" s="82"/>
      <c r="AD37" s="81"/>
      <c r="AE37" s="82"/>
      <c r="AF37" s="81"/>
      <c r="AG37" s="82"/>
      <c r="AH37" s="81"/>
      <c r="AI37" s="82"/>
      <c r="AJ37" s="81"/>
      <c r="AK37" s="82"/>
    </row>
    <row r="38" spans="1:37" ht="25.5" x14ac:dyDescent="0.2">
      <c r="A38" s="83" t="s">
        <v>196</v>
      </c>
      <c r="B38" s="88"/>
      <c r="C38" s="88"/>
      <c r="D38" s="88"/>
      <c r="E38" s="88"/>
      <c r="F38" s="88"/>
      <c r="G38" s="109">
        <v>350</v>
      </c>
      <c r="H38" s="92">
        <v>24</v>
      </c>
      <c r="I38" s="92">
        <v>24</v>
      </c>
      <c r="J38" s="92">
        <v>24</v>
      </c>
      <c r="K38" s="92">
        <v>24</v>
      </c>
      <c r="L38" s="92">
        <v>24</v>
      </c>
      <c r="M38" s="89">
        <f t="shared" si="3"/>
        <v>470</v>
      </c>
      <c r="N38" s="81"/>
      <c r="O38" s="82"/>
      <c r="P38" s="81"/>
      <c r="Q38" s="82"/>
      <c r="R38" s="81"/>
      <c r="S38" s="82"/>
      <c r="T38" s="81"/>
      <c r="U38" s="82"/>
      <c r="V38" s="81"/>
      <c r="W38" s="82"/>
      <c r="X38" s="81"/>
      <c r="Y38" s="82"/>
      <c r="Z38" s="81"/>
      <c r="AA38" s="82"/>
      <c r="AB38" s="81"/>
      <c r="AC38" s="82"/>
      <c r="AD38" s="81"/>
      <c r="AE38" s="82"/>
      <c r="AF38" s="81"/>
      <c r="AG38" s="82"/>
      <c r="AH38" s="81"/>
      <c r="AI38" s="82"/>
      <c r="AJ38" s="81"/>
      <c r="AK38" s="82"/>
    </row>
    <row r="39" spans="1:37" ht="25.5" x14ac:dyDescent="0.2">
      <c r="A39" s="83" t="s">
        <v>197</v>
      </c>
      <c r="B39" s="88"/>
      <c r="C39" s="88"/>
      <c r="D39" s="88"/>
      <c r="E39" s="88"/>
      <c r="F39" s="88"/>
      <c r="G39" s="92">
        <v>20</v>
      </c>
      <c r="H39" s="92">
        <v>16</v>
      </c>
      <c r="I39" s="92">
        <v>16</v>
      </c>
      <c r="J39" s="92">
        <v>16</v>
      </c>
      <c r="K39" s="92">
        <v>16</v>
      </c>
      <c r="L39" s="92">
        <v>16</v>
      </c>
      <c r="M39" s="89">
        <f t="shared" si="3"/>
        <v>100</v>
      </c>
      <c r="N39" s="81"/>
      <c r="O39" s="82"/>
      <c r="P39" s="81"/>
      <c r="Q39" s="82"/>
      <c r="R39" s="81"/>
      <c r="S39" s="82"/>
      <c r="T39" s="81"/>
      <c r="U39" s="82"/>
      <c r="V39" s="81"/>
      <c r="W39" s="82"/>
      <c r="X39" s="81"/>
      <c r="Y39" s="82"/>
      <c r="Z39" s="81"/>
      <c r="AA39" s="82"/>
      <c r="AB39" s="81"/>
      <c r="AC39" s="82"/>
      <c r="AD39" s="81"/>
      <c r="AE39" s="82"/>
      <c r="AF39" s="81"/>
      <c r="AG39" s="82"/>
      <c r="AH39" s="81"/>
      <c r="AI39" s="82"/>
      <c r="AJ39" s="81"/>
      <c r="AK39" s="82"/>
    </row>
    <row r="40" spans="1:37" x14ac:dyDescent="0.2">
      <c r="A40" s="83" t="s">
        <v>150</v>
      </c>
      <c r="B40" s="88"/>
      <c r="C40" s="88"/>
      <c r="D40" s="88"/>
      <c r="E40" s="88"/>
      <c r="F40" s="88"/>
      <c r="G40" s="92">
        <v>240</v>
      </c>
      <c r="H40" s="109">
        <v>240</v>
      </c>
      <c r="I40" s="92">
        <v>240</v>
      </c>
      <c r="J40" s="92">
        <v>240</v>
      </c>
      <c r="K40" s="92">
        <v>240</v>
      </c>
      <c r="L40" s="92">
        <v>96</v>
      </c>
      <c r="M40" s="89">
        <f t="shared" si="3"/>
        <v>1296</v>
      </c>
      <c r="N40" s="81"/>
      <c r="O40" s="82"/>
      <c r="P40" s="81"/>
      <c r="Q40" s="82"/>
      <c r="R40" s="81"/>
      <c r="S40" s="82"/>
      <c r="T40" s="81"/>
      <c r="U40" s="82"/>
      <c r="V40" s="81"/>
      <c r="W40" s="82"/>
      <c r="X40" s="81"/>
      <c r="Y40" s="142"/>
      <c r="Z40" s="81"/>
      <c r="AA40" s="82"/>
      <c r="AB40" s="81"/>
      <c r="AC40" s="82"/>
      <c r="AD40" s="81"/>
      <c r="AE40" s="82"/>
      <c r="AF40" s="81"/>
      <c r="AG40" s="82"/>
      <c r="AH40" s="81"/>
      <c r="AI40" s="82"/>
      <c r="AJ40" s="81"/>
      <c r="AK40" s="82"/>
    </row>
    <row r="41" spans="1:37" x14ac:dyDescent="0.2">
      <c r="A41" s="83" t="s">
        <v>165</v>
      </c>
      <c r="B41" s="88"/>
      <c r="C41" s="88"/>
      <c r="D41" s="88"/>
      <c r="E41" s="88"/>
      <c r="F41" s="88"/>
      <c r="G41" s="92">
        <v>40</v>
      </c>
      <c r="H41" s="92">
        <v>40</v>
      </c>
      <c r="I41" s="92">
        <v>40</v>
      </c>
      <c r="J41" s="92">
        <v>40</v>
      </c>
      <c r="K41" s="92">
        <v>40</v>
      </c>
      <c r="L41" s="92">
        <v>40</v>
      </c>
      <c r="M41" s="89">
        <f>SUM(G41:L41)</f>
        <v>240</v>
      </c>
      <c r="N41" s="144"/>
      <c r="O41" s="145"/>
      <c r="P41" s="144"/>
      <c r="Q41" s="145"/>
      <c r="R41" s="144"/>
      <c r="S41" s="145"/>
      <c r="T41" s="144"/>
      <c r="U41" s="145"/>
      <c r="V41" s="144"/>
      <c r="W41" s="145"/>
      <c r="X41" s="144"/>
      <c r="Y41" s="145"/>
      <c r="Z41" s="144"/>
      <c r="AA41" s="145"/>
      <c r="AB41" s="144"/>
      <c r="AC41" s="145"/>
      <c r="AD41" s="144"/>
      <c r="AE41" s="145"/>
      <c r="AF41" s="144"/>
      <c r="AG41" s="145"/>
      <c r="AH41" s="144"/>
      <c r="AI41" s="145"/>
      <c r="AJ41" s="144"/>
      <c r="AK41" s="145"/>
    </row>
    <row r="42" spans="1:37" ht="25.5" x14ac:dyDescent="0.2">
      <c r="A42" s="83" t="s">
        <v>198</v>
      </c>
      <c r="B42" s="88"/>
      <c r="C42" s="88"/>
      <c r="D42" s="88"/>
      <c r="E42" s="88"/>
      <c r="F42" s="88"/>
      <c r="G42" s="92">
        <v>44</v>
      </c>
      <c r="H42" s="92">
        <v>24</v>
      </c>
      <c r="I42" s="92"/>
      <c r="J42" s="92">
        <v>24</v>
      </c>
      <c r="K42" s="92"/>
      <c r="L42" s="92"/>
      <c r="M42" s="89">
        <f t="shared" ref="M42:M45" si="4">SUM(G42:L42)</f>
        <v>92</v>
      </c>
      <c r="N42" s="81"/>
      <c r="O42" s="82"/>
      <c r="P42" s="81"/>
      <c r="Q42" s="82"/>
      <c r="R42" s="81"/>
      <c r="S42" s="82"/>
      <c r="T42" s="81"/>
      <c r="U42" s="82"/>
      <c r="V42" s="81"/>
      <c r="W42" s="82"/>
      <c r="X42" s="81"/>
      <c r="Y42" s="82"/>
      <c r="Z42" s="81"/>
      <c r="AA42" s="82"/>
      <c r="AB42" s="81"/>
      <c r="AC42" s="82"/>
      <c r="AD42" s="81"/>
      <c r="AE42" s="82"/>
      <c r="AF42" s="81"/>
      <c r="AG42" s="82"/>
      <c r="AH42" s="81"/>
      <c r="AI42" s="82"/>
      <c r="AJ42" s="81"/>
      <c r="AK42" s="82"/>
    </row>
    <row r="43" spans="1:37" x14ac:dyDescent="0.2">
      <c r="A43" s="83" t="s">
        <v>151</v>
      </c>
      <c r="B43" s="88"/>
      <c r="C43" s="88"/>
      <c r="D43" s="88"/>
      <c r="E43" s="88"/>
      <c r="F43" s="88"/>
      <c r="G43" s="92">
        <v>250</v>
      </c>
      <c r="H43" s="92">
        <v>150</v>
      </c>
      <c r="I43" s="92">
        <v>150</v>
      </c>
      <c r="J43" s="92">
        <v>150</v>
      </c>
      <c r="K43" s="92">
        <v>150</v>
      </c>
      <c r="L43" s="92">
        <v>150</v>
      </c>
      <c r="M43" s="89">
        <f t="shared" si="4"/>
        <v>1000</v>
      </c>
      <c r="N43" s="81"/>
      <c r="O43" s="82"/>
      <c r="P43" s="81"/>
      <c r="Q43" s="82"/>
      <c r="R43" s="81"/>
      <c r="S43" s="82"/>
      <c r="T43" s="81"/>
      <c r="U43" s="82"/>
      <c r="V43" s="81"/>
      <c r="W43" s="82"/>
      <c r="X43" s="81"/>
      <c r="Y43" s="82"/>
      <c r="Z43" s="81"/>
      <c r="AA43" s="82"/>
      <c r="AB43" s="81"/>
      <c r="AC43" s="82"/>
      <c r="AD43" s="81"/>
      <c r="AE43" s="82"/>
      <c r="AF43" s="81"/>
      <c r="AG43" s="82"/>
      <c r="AH43" s="81"/>
      <c r="AI43" s="82"/>
      <c r="AJ43" s="81"/>
      <c r="AK43" s="82"/>
    </row>
    <row r="44" spans="1:37" x14ac:dyDescent="0.2">
      <c r="A44" s="83" t="s">
        <v>152</v>
      </c>
      <c r="B44" s="88"/>
      <c r="C44" s="88"/>
      <c r="D44" s="88"/>
      <c r="E44" s="88"/>
      <c r="F44" s="88"/>
      <c r="G44" s="92">
        <v>100</v>
      </c>
      <c r="H44" s="92">
        <v>48</v>
      </c>
      <c r="I44" s="92">
        <v>150</v>
      </c>
      <c r="J44" s="92">
        <v>48</v>
      </c>
      <c r="K44" s="92">
        <v>48</v>
      </c>
      <c r="L44" s="92">
        <v>80</v>
      </c>
      <c r="M44" s="89">
        <f t="shared" si="4"/>
        <v>474</v>
      </c>
      <c r="N44" s="81"/>
      <c r="O44" s="82"/>
      <c r="P44" s="81"/>
      <c r="Q44" s="82"/>
      <c r="R44" s="81"/>
      <c r="S44" s="82"/>
      <c r="T44" s="81"/>
      <c r="U44" s="82"/>
      <c r="V44" s="81"/>
      <c r="W44" s="82"/>
      <c r="X44" s="81"/>
      <c r="Y44" s="82"/>
      <c r="Z44" s="81"/>
      <c r="AA44" s="82"/>
      <c r="AB44" s="81"/>
      <c r="AC44" s="82"/>
      <c r="AD44" s="81"/>
      <c r="AE44" s="82"/>
      <c r="AF44" s="81"/>
      <c r="AG44" s="82"/>
      <c r="AH44" s="81"/>
      <c r="AI44" s="82"/>
      <c r="AJ44" s="81"/>
      <c r="AK44" s="82"/>
    </row>
    <row r="45" spans="1:37" ht="26.25" thickBot="1" x14ac:dyDescent="0.25">
      <c r="A45" s="87" t="s">
        <v>199</v>
      </c>
      <c r="B45" s="88"/>
      <c r="C45" s="88"/>
      <c r="D45" s="88"/>
      <c r="E45" s="88"/>
      <c r="F45" s="88"/>
      <c r="G45" s="92">
        <v>300</v>
      </c>
      <c r="H45" s="92">
        <v>320</v>
      </c>
      <c r="I45" s="92">
        <v>250</v>
      </c>
      <c r="J45" s="92">
        <v>356</v>
      </c>
      <c r="K45" s="92">
        <v>316</v>
      </c>
      <c r="L45" s="92">
        <v>324</v>
      </c>
      <c r="M45" s="89">
        <f t="shared" si="4"/>
        <v>1866</v>
      </c>
      <c r="N45" s="84"/>
      <c r="O45" s="85"/>
      <c r="P45" s="84"/>
      <c r="Q45" s="85"/>
      <c r="R45" s="84"/>
      <c r="S45" s="85"/>
      <c r="T45" s="84"/>
      <c r="U45" s="85"/>
      <c r="V45" s="84"/>
      <c r="W45" s="85"/>
      <c r="X45" s="84"/>
      <c r="Y45" s="85"/>
      <c r="Z45" s="84"/>
      <c r="AA45" s="85"/>
      <c r="AB45" s="84"/>
      <c r="AC45" s="85"/>
      <c r="AD45" s="84"/>
      <c r="AE45" s="85"/>
      <c r="AF45" s="84"/>
      <c r="AG45" s="85"/>
      <c r="AH45" s="84"/>
      <c r="AI45" s="85"/>
      <c r="AJ45" s="84"/>
      <c r="AK45" s="85"/>
    </row>
    <row r="46" spans="1:37" x14ac:dyDescent="0.2">
      <c r="A46" s="191"/>
      <c r="B46" s="191"/>
      <c r="C46" s="191"/>
      <c r="D46" s="191"/>
      <c r="E46" s="191"/>
      <c r="F46" s="191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191"/>
      <c r="AA46" s="191"/>
      <c r="AB46" s="191"/>
      <c r="AC46" s="191"/>
      <c r="AD46" s="191"/>
      <c r="AE46" s="191"/>
      <c r="AF46" s="191"/>
      <c r="AG46" s="191"/>
      <c r="AH46" s="191"/>
      <c r="AI46" s="191"/>
      <c r="AJ46" s="191"/>
      <c r="AK46" s="191"/>
    </row>
    <row r="47" spans="1:37" ht="15" x14ac:dyDescent="0.25">
      <c r="B47" s="190" t="s">
        <v>154</v>
      </c>
      <c r="C47" s="190"/>
      <c r="D47" s="190"/>
      <c r="E47" s="190"/>
      <c r="F47" s="190"/>
      <c r="G47" s="94">
        <f t="shared" ref="G47:M47" si="5">SUM(G11:G45)</f>
        <v>2468</v>
      </c>
      <c r="H47" s="94">
        <f t="shared" si="5"/>
        <v>2468</v>
      </c>
      <c r="I47" s="94">
        <f t="shared" si="5"/>
        <v>2468</v>
      </c>
      <c r="J47" s="94">
        <f t="shared" si="5"/>
        <v>2468</v>
      </c>
      <c r="K47" s="94">
        <f t="shared" si="5"/>
        <v>2468</v>
      </c>
      <c r="L47" s="94">
        <f t="shared" si="5"/>
        <v>2468</v>
      </c>
      <c r="M47" s="94">
        <f t="shared" si="5"/>
        <v>14808</v>
      </c>
    </row>
    <row r="48" spans="1:37" ht="15" x14ac:dyDescent="0.25">
      <c r="B48" s="190" t="s">
        <v>155</v>
      </c>
      <c r="C48" s="190"/>
      <c r="D48" s="190"/>
      <c r="E48" s="190"/>
      <c r="F48" s="190"/>
      <c r="G48" s="94">
        <v>2468</v>
      </c>
      <c r="H48" s="94">
        <v>2468</v>
      </c>
      <c r="I48" s="94">
        <v>2468</v>
      </c>
      <c r="J48" s="94">
        <v>2468</v>
      </c>
      <c r="K48" s="94">
        <v>2468</v>
      </c>
      <c r="L48" s="94">
        <v>2468</v>
      </c>
      <c r="M48" s="94">
        <f>SUM(G48:L48)</f>
        <v>14808</v>
      </c>
    </row>
    <row r="49" spans="2:13" ht="15" x14ac:dyDescent="0.25">
      <c r="B49" s="190" t="s">
        <v>156</v>
      </c>
      <c r="C49" s="190"/>
      <c r="D49" s="190"/>
      <c r="E49" s="190"/>
      <c r="F49" s="190"/>
      <c r="G49" s="94">
        <f>+G48-G47</f>
        <v>0</v>
      </c>
      <c r="H49" s="94">
        <f t="shared" ref="H49:L49" si="6">+H48-H47</f>
        <v>0</v>
      </c>
      <c r="I49" s="94">
        <f t="shared" si="6"/>
        <v>0</v>
      </c>
      <c r="J49" s="94">
        <f t="shared" si="6"/>
        <v>0</v>
      </c>
      <c r="K49" s="94">
        <f t="shared" si="6"/>
        <v>0</v>
      </c>
      <c r="L49" s="94">
        <f t="shared" si="6"/>
        <v>0</v>
      </c>
      <c r="M49" s="94">
        <f>SUM(G49:L49)</f>
        <v>0</v>
      </c>
    </row>
  </sheetData>
  <protectedRanges>
    <protectedRange sqref="A11:A126" name="Rango3"/>
  </protectedRanges>
  <autoFilter ref="A10:AK45" xr:uid="{00000000-0009-0000-0000-000003000000}"/>
  <mergeCells count="20">
    <mergeCell ref="B49:F49"/>
    <mergeCell ref="A46:AK46"/>
    <mergeCell ref="AF8:AG8"/>
    <mergeCell ref="AH8:AI8"/>
    <mergeCell ref="AJ8:AK8"/>
    <mergeCell ref="A7:A9"/>
    <mergeCell ref="B7:F8"/>
    <mergeCell ref="G7:M8"/>
    <mergeCell ref="N8:O8"/>
    <mergeCell ref="B47:F47"/>
    <mergeCell ref="X8:Y8"/>
    <mergeCell ref="Z8:AA8"/>
    <mergeCell ref="P8:Q8"/>
    <mergeCell ref="N7:AK7"/>
    <mergeCell ref="R8:S8"/>
    <mergeCell ref="AD8:AE8"/>
    <mergeCell ref="T8:U8"/>
    <mergeCell ref="V8:W8"/>
    <mergeCell ref="AB8:AC8"/>
    <mergeCell ref="B48:F48"/>
  </mergeCells>
  <conditionalFormatting sqref="A36:A45">
    <cfRule type="cellIs" dxfId="8" priority="22" stopIfTrue="1" operator="equal">
      <formula>0</formula>
    </cfRule>
  </conditionalFormatting>
  <conditionalFormatting sqref="B11">
    <cfRule type="cellIs" dxfId="7" priority="8" operator="greaterThan">
      <formula>0</formula>
    </cfRule>
  </conditionalFormatting>
  <conditionalFormatting sqref="C11">
    <cfRule type="cellIs" dxfId="6" priority="7" operator="greaterThan">
      <formula>0</formula>
    </cfRule>
  </conditionalFormatting>
  <conditionalFormatting sqref="D11">
    <cfRule type="cellIs" dxfId="5" priority="6" operator="greaterThan">
      <formula>0</formula>
    </cfRule>
  </conditionalFormatting>
  <conditionalFormatting sqref="E11">
    <cfRule type="cellIs" dxfId="4" priority="5" operator="greaterThan">
      <formula>0</formula>
    </cfRule>
  </conditionalFormatting>
  <conditionalFormatting sqref="B12:B34">
    <cfRule type="cellIs" dxfId="3" priority="4" operator="greaterThan">
      <formula>0</formula>
    </cfRule>
  </conditionalFormatting>
  <conditionalFormatting sqref="C12:C34">
    <cfRule type="cellIs" dxfId="2" priority="3" operator="greaterThan">
      <formula>0</formula>
    </cfRule>
  </conditionalFormatting>
  <conditionalFormatting sqref="D12:D34">
    <cfRule type="cellIs" dxfId="1" priority="2" operator="greaterThan">
      <formula>0</formula>
    </cfRule>
  </conditionalFormatting>
  <conditionalFormatting sqref="E12:E34">
    <cfRule type="cellIs" dxfId="0" priority="1" operator="greaterThan">
      <formula>0</formula>
    </cfRule>
  </conditionalFormatting>
  <pageMargins left="0.70866141732283472" right="0.31496062992125984" top="0.74803149606299213" bottom="0.74803149606299213" header="0.31496062992125984" footer="0.31496062992125984"/>
  <pageSetup paperSize="200" scale="85" orientation="landscape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F789B2794767F46A7CFC1C9E7B35363" ma:contentTypeVersion="2" ma:contentTypeDescription="Crear nuevo documento." ma:contentTypeScope="" ma:versionID="3b4f3c7471c0706c64059d8b777d571b">
  <xsd:schema xmlns:xsd="http://www.w3.org/2001/XMLSchema" xmlns:xs="http://www.w3.org/2001/XMLSchema" xmlns:p="http://schemas.microsoft.com/office/2006/metadata/properties" xmlns:ns2="aaab9289-50c6-4e01-a01c-47fd15f2c793" targetNamespace="http://schemas.microsoft.com/office/2006/metadata/properties" ma:root="true" ma:fieldsID="e2cd67c46205669ba4903a4d63f8f15c" ns2:_="">
    <xsd:import namespace="aaab9289-50c6-4e01-a01c-47fd15f2c7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b9289-50c6-4e01-a01c-47fd15f2c7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44812B-8F8E-40DB-9140-40DA070E75B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98A2ED-F78E-4B29-B4DC-1F282C5D9A9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aaab9289-50c6-4e01-a01c-47fd15f2c793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7EA4C77-49F2-4CCC-86ED-0FB0AA50DC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ab9289-50c6-4e01-a01c-47fd15f2c7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Matriz de Riesgo</vt:lpstr>
      <vt:lpstr>Mapa Riesgo</vt:lpstr>
      <vt:lpstr>Plan Anual</vt:lpstr>
      <vt:lpstr>'Mapa Riesgo'!Área_de_impresión</vt:lpstr>
      <vt:lpstr>'Plan Anual'!Área_de_impresión</vt:lpstr>
      <vt:lpstr>'Matriz de Riesgo'!Títulos_a_imprimir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ADRIANO</cp:lastModifiedBy>
  <cp:lastPrinted>2019-11-12T12:28:35Z</cp:lastPrinted>
  <dcterms:created xsi:type="dcterms:W3CDTF">2010-01-13T19:28:15Z</dcterms:created>
  <dcterms:modified xsi:type="dcterms:W3CDTF">2021-01-31T17:51:46Z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0x0101003F789B2794767F46A7CFC1C9E7B35363</vt:lpwstr>
  </property>
</Properties>
</file>