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0.8\m$\Backup_pc\INCOOP\Documentos\2021\2021-03-17 Formato Informes Complementarios DREI\"/>
    </mc:Choice>
  </mc:AlternateContent>
  <bookViews>
    <workbookView showSheetTabs="0" xWindow="0" yWindow="0" windowWidth="19200" windowHeight="11595"/>
  </bookViews>
  <sheets>
    <sheet name="INICIO" sheetId="15" r:id="rId1"/>
    <sheet name="Brecha de Liquidez" sheetId="2" r:id="rId2"/>
    <sheet name="Prev. 1.1" sheetId="3" r:id="rId3"/>
    <sheet name="Prev. 1.2" sheetId="18" r:id="rId4"/>
    <sheet name="Prev. 1.3" sheetId="19" r:id="rId5"/>
    <sheet name="Prev. 1.4" sheetId="20" r:id="rId6"/>
    <sheet name="Prev. 1.5" sheetId="21" r:id="rId7"/>
    <sheet name="Prev. 1.6" sheetId="22" r:id="rId8"/>
    <sheet name="Prev. 1.7" sheetId="23" r:id="rId9"/>
    <sheet name="Prev. 1.8" sheetId="24" r:id="rId10"/>
    <sheet name="Prev. 1.9" sheetId="25" r:id="rId11"/>
    <sheet name="Prev. Depositos Vista" sheetId="26" r:id="rId12"/>
    <sheet name="Prev. Depositos Plazo" sheetId="4" r:id="rId13"/>
    <sheet name="Concentración de Créditos" sheetId="14" r:id="rId14"/>
    <sheet name="Concentración de Créditos Venc." sheetId="27" r:id="rId15"/>
    <sheet name="Concentración Ahorros" sheetId="7" r:id="rId16"/>
    <sheet name="Concentración Ahorros Vista" sheetId="35" r:id="rId17"/>
    <sheet name="Concentración Ahorros Plazo" sheetId="36" r:id="rId18"/>
    <sheet name="Prev sobre Bienes adjudicados" sheetId="5" r:id="rId19"/>
    <sheet name="Prev s Otros Activos Riesgos" sheetId="6" r:id="rId20"/>
    <sheet name="Prev s Otras Inversiones" sheetId="46" r:id="rId21"/>
    <sheet name="Depreciación" sheetId="8" r:id="rId22"/>
    <sheet name="Ejecución Presupuestaria" sheetId="9" r:id="rId23"/>
    <sheet name="Depositos Bancos Gs" sheetId="28" r:id="rId24"/>
    <sheet name="Depositos Bancos Ext" sheetId="29" r:id="rId25"/>
    <sheet name="Depositos Financieras Gs" sheetId="10" r:id="rId26"/>
    <sheet name="Depositos Financieras Ext" sheetId="30" r:id="rId27"/>
    <sheet name="Depositos Coop. Gs" sheetId="31" r:id="rId28"/>
    <sheet name="Depositos Coop. Ext" sheetId="32" r:id="rId29"/>
    <sheet name="Depositos Centrales Gs" sheetId="33" r:id="rId30"/>
    <sheet name="Depositos Centrales Ext" sheetId="34" r:id="rId31"/>
    <sheet name="Clasificación de Créditos" sheetId="11" r:id="rId32"/>
    <sheet name="Modificación de términos" sheetId="44" r:id="rId33"/>
    <sheet name="Socios" sheetId="42" r:id="rId34"/>
    <sheet name="Activos y Pasivos en ME" sheetId="45" r:id="rId35"/>
    <sheet name="Patrimonio Efectivo" sheetId="51" r:id="rId36"/>
    <sheet name="Activos ponderados" sheetId="41" r:id="rId37"/>
    <sheet name="Balance General" sheetId="47" r:id="rId38"/>
    <sheet name="Cuadro de Resultado" sheetId="48" r:id="rId39"/>
    <sheet name="Cuenta de Orden" sheetId="49" r:id="rId40"/>
    <sheet name="Indicadores" sheetId="50" r:id="rId4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50" l="1"/>
  <c r="C48" i="50"/>
  <c r="E13" i="47" l="1"/>
  <c r="D13" i="47"/>
  <c r="F20" i="2"/>
  <c r="G20" i="2"/>
  <c r="E20" i="2"/>
  <c r="F7" i="2"/>
  <c r="G7" i="2"/>
  <c r="E7" i="2"/>
  <c r="D9" i="44" l="1"/>
  <c r="C9" i="44"/>
  <c r="F9" i="30"/>
  <c r="G7" i="28"/>
  <c r="G5" i="28"/>
  <c r="G318" i="9"/>
  <c r="G317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134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5" i="9"/>
  <c r="E9" i="46"/>
  <c r="E9" i="6"/>
  <c r="G7" i="5"/>
  <c r="G6" i="5"/>
  <c r="G8" i="5" s="1"/>
  <c r="G5" i="5"/>
  <c r="F8" i="5"/>
  <c r="F11" i="4"/>
  <c r="E11" i="4"/>
  <c r="E11" i="26"/>
  <c r="E16" i="8"/>
  <c r="D16" i="8"/>
  <c r="C27" i="51" l="1"/>
  <c r="D27" i="51"/>
  <c r="D13" i="51" l="1"/>
  <c r="D36" i="48" l="1"/>
  <c r="D10" i="48"/>
  <c r="E261" i="47" l="1"/>
  <c r="D261" i="47"/>
  <c r="D17" i="51" l="1"/>
  <c r="D24" i="41" l="1"/>
  <c r="E24" i="41" s="1"/>
  <c r="D25" i="41"/>
  <c r="D9" i="41"/>
  <c r="E9" i="41"/>
  <c r="D10" i="41"/>
  <c r="E10" i="41" s="1"/>
  <c r="D8" i="41"/>
  <c r="E8" i="41" s="1"/>
  <c r="D7" i="41"/>
  <c r="D5" i="41"/>
  <c r="D6" i="41"/>
  <c r="E6" i="41" s="1"/>
  <c r="D30" i="41"/>
  <c r="E30" i="41" s="1"/>
  <c r="D29" i="41"/>
  <c r="E29" i="41" s="1"/>
  <c r="D28" i="41"/>
  <c r="E28" i="41" s="1"/>
  <c r="D27" i="41"/>
  <c r="E27" i="41" s="1"/>
  <c r="D26" i="41"/>
  <c r="E26" i="41" s="1"/>
  <c r="D23" i="41"/>
  <c r="D21" i="41"/>
  <c r="E21" i="41" s="1"/>
  <c r="D17" i="41"/>
  <c r="D15" i="41"/>
  <c r="E15" i="41" s="1"/>
  <c r="D14" i="41"/>
  <c r="E14" i="41" s="1"/>
  <c r="D13" i="41"/>
  <c r="E13" i="41" s="1"/>
  <c r="D12" i="41"/>
  <c r="E12" i="41" s="1"/>
  <c r="D32" i="41"/>
  <c r="E32" i="41" s="1"/>
  <c r="D31" i="41"/>
  <c r="E31" i="41" s="1"/>
  <c r="D20" i="41"/>
  <c r="E20" i="41" s="1"/>
  <c r="D19" i="41"/>
  <c r="D18" i="41"/>
  <c r="E18" i="41" s="1"/>
  <c r="E17" i="41"/>
  <c r="D16" i="41"/>
  <c r="E16" i="41" s="1"/>
  <c r="E19" i="41"/>
  <c r="E22" i="41"/>
  <c r="E23" i="41"/>
  <c r="D11" i="41"/>
  <c r="E11" i="41" s="1"/>
  <c r="E7" i="41"/>
  <c r="E25" i="41" l="1"/>
  <c r="E5" i="41"/>
  <c r="E53" i="49" l="1"/>
  <c r="E52" i="49" s="1"/>
  <c r="E51" i="49" s="1"/>
  <c r="E50" i="49" s="1"/>
  <c r="E55" i="49"/>
  <c r="D55" i="49"/>
  <c r="D52" i="49" s="1"/>
  <c r="D51" i="49" s="1"/>
  <c r="D50" i="49" s="1"/>
  <c r="D53" i="49"/>
  <c r="E46" i="49"/>
  <c r="E45" i="49" s="1"/>
  <c r="E44" i="49" s="1"/>
  <c r="E43" i="49" s="1"/>
  <c r="E48" i="49"/>
  <c r="D48" i="49"/>
  <c r="D45" i="49" s="1"/>
  <c r="D44" i="49" s="1"/>
  <c r="D43" i="49" s="1"/>
  <c r="D46" i="49"/>
  <c r="E10" i="49"/>
  <c r="E9" i="49" s="1"/>
  <c r="E8" i="49" s="1"/>
  <c r="E7" i="49" s="1"/>
  <c r="E6" i="49" s="1"/>
  <c r="E21" i="49"/>
  <c r="D21" i="49"/>
  <c r="D10" i="49"/>
  <c r="D9" i="49" l="1"/>
  <c r="D8" i="49" s="1"/>
  <c r="D7" i="49" s="1"/>
  <c r="D6" i="49" s="1"/>
  <c r="E42" i="49"/>
  <c r="D42" i="49"/>
  <c r="D15" i="51"/>
  <c r="D16" i="51"/>
  <c r="C15" i="51"/>
  <c r="C16" i="51"/>
  <c r="D11" i="51"/>
  <c r="C13" i="51"/>
  <c r="C11" i="51" s="1"/>
  <c r="D6" i="51"/>
  <c r="D7" i="51"/>
  <c r="D8" i="51"/>
  <c r="D9" i="51"/>
  <c r="D10" i="51"/>
  <c r="C10" i="51"/>
  <c r="C9" i="51"/>
  <c r="C8" i="51"/>
  <c r="C7" i="51"/>
  <c r="C6" i="51"/>
  <c r="C20" i="51"/>
  <c r="C19" i="51"/>
  <c r="C18" i="51"/>
  <c r="C14" i="51" l="1"/>
  <c r="E329" i="48" l="1"/>
  <c r="E328" i="48" s="1"/>
  <c r="E330" i="48"/>
  <c r="D330" i="48"/>
  <c r="D329" i="48"/>
  <c r="D328" i="48" s="1"/>
  <c r="E318" i="48"/>
  <c r="D318" i="48"/>
  <c r="E312" i="48"/>
  <c r="D312" i="48"/>
  <c r="D311" i="48" s="1"/>
  <c r="D310" i="48" s="1"/>
  <c r="D309" i="48" s="1"/>
  <c r="E306" i="48"/>
  <c r="E305" i="48" s="1"/>
  <c r="D306" i="48"/>
  <c r="D305" i="48"/>
  <c r="E303" i="48"/>
  <c r="E302" i="48" s="1"/>
  <c r="D303" i="48"/>
  <c r="D302" i="48"/>
  <c r="E297" i="48"/>
  <c r="E298" i="48"/>
  <c r="D298" i="48"/>
  <c r="D297" i="48"/>
  <c r="E293" i="48"/>
  <c r="E292" i="48" s="1"/>
  <c r="D293" i="48"/>
  <c r="D292" i="48"/>
  <c r="E287" i="48"/>
  <c r="E286" i="48" s="1"/>
  <c r="D287" i="48"/>
  <c r="D286" i="48" s="1"/>
  <c r="E284" i="48"/>
  <c r="E283" i="48" s="1"/>
  <c r="D284" i="48"/>
  <c r="D283" i="48"/>
  <c r="E280" i="48"/>
  <c r="D280" i="48"/>
  <c r="E276" i="48"/>
  <c r="D276" i="48"/>
  <c r="E270" i="48"/>
  <c r="D270" i="48"/>
  <c r="E264" i="48"/>
  <c r="D264" i="48"/>
  <c r="E258" i="48"/>
  <c r="D258" i="48"/>
  <c r="E251" i="48"/>
  <c r="D251" i="48"/>
  <c r="E246" i="48"/>
  <c r="D246" i="48"/>
  <c r="E242" i="48"/>
  <c r="D242" i="48"/>
  <c r="E234" i="48"/>
  <c r="D234" i="48"/>
  <c r="E213" i="48"/>
  <c r="D213" i="48"/>
  <c r="E210" i="48"/>
  <c r="D210" i="48"/>
  <c r="E205" i="48"/>
  <c r="D205" i="48"/>
  <c r="E195" i="48"/>
  <c r="E194" i="48" s="1"/>
  <c r="D195" i="48"/>
  <c r="D194" i="48" s="1"/>
  <c r="E184" i="48"/>
  <c r="D184" i="48"/>
  <c r="E181" i="48"/>
  <c r="D181" i="48"/>
  <c r="E174" i="48"/>
  <c r="D174" i="48"/>
  <c r="E168" i="48"/>
  <c r="D168" i="48"/>
  <c r="E160" i="48"/>
  <c r="D160" i="48"/>
  <c r="E153" i="48"/>
  <c r="D153" i="48"/>
  <c r="E146" i="48"/>
  <c r="D146" i="48"/>
  <c r="E139" i="48"/>
  <c r="D139" i="48"/>
  <c r="E132" i="48"/>
  <c r="E131" i="48" s="1"/>
  <c r="D132" i="48"/>
  <c r="D131" i="48" s="1"/>
  <c r="E122" i="48"/>
  <c r="E121" i="48" s="1"/>
  <c r="D122" i="48"/>
  <c r="D121" i="48"/>
  <c r="E116" i="48"/>
  <c r="D116" i="48"/>
  <c r="E110" i="48"/>
  <c r="D110" i="48"/>
  <c r="E104" i="48"/>
  <c r="D104" i="48"/>
  <c r="E91" i="48"/>
  <c r="D91" i="48"/>
  <c r="E87" i="48"/>
  <c r="E86" i="48" s="1"/>
  <c r="D87" i="48"/>
  <c r="E77" i="48"/>
  <c r="D77" i="48"/>
  <c r="E65" i="48"/>
  <c r="E64" i="48" s="1"/>
  <c r="E73" i="48"/>
  <c r="D73" i="48"/>
  <c r="D65" i="48"/>
  <c r="D64" i="48" s="1"/>
  <c r="E62" i="48"/>
  <c r="D62" i="48"/>
  <c r="E49" i="48"/>
  <c r="D49" i="48"/>
  <c r="E36" i="48"/>
  <c r="E23" i="48"/>
  <c r="D23" i="48"/>
  <c r="E10" i="48"/>
  <c r="E461" i="47"/>
  <c r="D461" i="47"/>
  <c r="E458" i="47"/>
  <c r="D458" i="47"/>
  <c r="E452" i="47"/>
  <c r="E451" i="47" s="1"/>
  <c r="D452" i="47"/>
  <c r="D451" i="47" s="1"/>
  <c r="E444" i="47"/>
  <c r="E443" i="47" s="1"/>
  <c r="D444" i="47"/>
  <c r="D443" i="47" s="1"/>
  <c r="E438" i="47"/>
  <c r="E437" i="47" s="1"/>
  <c r="E436" i="47" s="1"/>
  <c r="D438" i="47"/>
  <c r="D437" i="47"/>
  <c r="D436" i="47" s="1"/>
  <c r="C5" i="51" s="1"/>
  <c r="C4" i="51" s="1"/>
  <c r="C21" i="51" s="1"/>
  <c r="E427" i="47"/>
  <c r="E426" i="47" s="1"/>
  <c r="D427" i="47"/>
  <c r="D426" i="47"/>
  <c r="E420" i="47"/>
  <c r="E421" i="47"/>
  <c r="D421" i="47"/>
  <c r="D420" i="47"/>
  <c r="E416" i="47"/>
  <c r="E417" i="47"/>
  <c r="D417" i="47"/>
  <c r="D416" i="47"/>
  <c r="E409" i="47"/>
  <c r="D409" i="47"/>
  <c r="D398" i="47" s="1"/>
  <c r="E404" i="47"/>
  <c r="D404" i="47"/>
  <c r="E399" i="47"/>
  <c r="E398" i="47" s="1"/>
  <c r="D399" i="47"/>
  <c r="E392" i="47"/>
  <c r="E391" i="47" s="1"/>
  <c r="D392" i="47"/>
  <c r="D391" i="47" s="1"/>
  <c r="E388" i="47"/>
  <c r="D388" i="47"/>
  <c r="E383" i="47"/>
  <c r="D383" i="47"/>
  <c r="E378" i="47"/>
  <c r="D378" i="47"/>
  <c r="E370" i="47"/>
  <c r="E369" i="47" s="1"/>
  <c r="D370" i="47"/>
  <c r="D369" i="47" s="1"/>
  <c r="E363" i="47"/>
  <c r="D363" i="47"/>
  <c r="E360" i="47"/>
  <c r="D360" i="47"/>
  <c r="E351" i="47"/>
  <c r="E350" i="47" s="1"/>
  <c r="D351" i="47"/>
  <c r="D350" i="47" s="1"/>
  <c r="E341" i="47"/>
  <c r="D341" i="47"/>
  <c r="E336" i="47"/>
  <c r="D336" i="47"/>
  <c r="E328" i="47"/>
  <c r="E313" i="47" s="1"/>
  <c r="D328" i="47"/>
  <c r="D313" i="47" s="1"/>
  <c r="E321" i="47"/>
  <c r="D321" i="47"/>
  <c r="E314" i="47"/>
  <c r="D314" i="47"/>
  <c r="E307" i="47"/>
  <c r="E306" i="47" s="1"/>
  <c r="D307" i="47"/>
  <c r="D306" i="47"/>
  <c r="E302" i="47"/>
  <c r="D57" i="50" s="1"/>
  <c r="D302" i="47"/>
  <c r="C57" i="50" s="1"/>
  <c r="E295" i="47"/>
  <c r="D295" i="47"/>
  <c r="E288" i="47"/>
  <c r="D288" i="47"/>
  <c r="C55" i="50" s="1"/>
  <c r="E277" i="47"/>
  <c r="E276" i="47" s="1"/>
  <c r="D277" i="47"/>
  <c r="D276" i="47" s="1"/>
  <c r="E271" i="47"/>
  <c r="E270" i="47" s="1"/>
  <c r="D271" i="47"/>
  <c r="D270" i="47" s="1"/>
  <c r="E260" i="47"/>
  <c r="D260" i="47"/>
  <c r="E254" i="47"/>
  <c r="E253" i="47" s="1"/>
  <c r="D254" i="47"/>
  <c r="D253" i="47" s="1"/>
  <c r="E239" i="47"/>
  <c r="E238" i="47" s="1"/>
  <c r="E237" i="47" s="1"/>
  <c r="D239" i="47"/>
  <c r="D238" i="47" s="1"/>
  <c r="D237" i="47" s="1"/>
  <c r="E229" i="47"/>
  <c r="E228" i="47" s="1"/>
  <c r="E227" i="47" s="1"/>
  <c r="D229" i="47"/>
  <c r="D228" i="47" s="1"/>
  <c r="D227" i="47" s="1"/>
  <c r="E220" i="47"/>
  <c r="E219" i="47" s="1"/>
  <c r="D220" i="47"/>
  <c r="D219" i="47" s="1"/>
  <c r="E210" i="47"/>
  <c r="E209" i="47" s="1"/>
  <c r="D210" i="47"/>
  <c r="D209" i="47" s="1"/>
  <c r="E205" i="47"/>
  <c r="D205" i="47"/>
  <c r="E201" i="47"/>
  <c r="D201" i="47"/>
  <c r="E196" i="47"/>
  <c r="D196" i="47"/>
  <c r="E193" i="47"/>
  <c r="D193" i="47"/>
  <c r="E191" i="47"/>
  <c r="D191" i="47"/>
  <c r="E181" i="47"/>
  <c r="D181" i="47"/>
  <c r="E178" i="47"/>
  <c r="D178" i="47"/>
  <c r="E173" i="47"/>
  <c r="D173" i="47"/>
  <c r="E170" i="47"/>
  <c r="D170" i="47"/>
  <c r="E168" i="47"/>
  <c r="D168" i="47"/>
  <c r="E158" i="47"/>
  <c r="D158" i="47"/>
  <c r="E147" i="47"/>
  <c r="E146" i="47" s="1"/>
  <c r="E145" i="47" s="1"/>
  <c r="D147" i="47"/>
  <c r="D146" i="47"/>
  <c r="D145" i="47" s="1"/>
  <c r="E138" i="47"/>
  <c r="E137" i="47" s="1"/>
  <c r="D138" i="47"/>
  <c r="D137" i="47"/>
  <c r="E132" i="47"/>
  <c r="D132" i="47"/>
  <c r="E124" i="47"/>
  <c r="E123" i="47" s="1"/>
  <c r="E122" i="47" s="1"/>
  <c r="D124" i="47"/>
  <c r="D123" i="47" s="1"/>
  <c r="D122" i="47" s="1"/>
  <c r="E110" i="47"/>
  <c r="E109" i="47" s="1"/>
  <c r="D110" i="47"/>
  <c r="D109" i="47" s="1"/>
  <c r="E99" i="47"/>
  <c r="D99" i="47"/>
  <c r="E95" i="47"/>
  <c r="E94" i="47" s="1"/>
  <c r="D95" i="47"/>
  <c r="D94" i="47"/>
  <c r="E90" i="47"/>
  <c r="D90" i="47"/>
  <c r="E86" i="47"/>
  <c r="D86" i="47"/>
  <c r="C23" i="51" s="1"/>
  <c r="E81" i="47"/>
  <c r="D81" i="47"/>
  <c r="E78" i="47"/>
  <c r="D78" i="47"/>
  <c r="E76" i="47"/>
  <c r="D76" i="47"/>
  <c r="E66" i="47"/>
  <c r="D66" i="47"/>
  <c r="E63" i="47"/>
  <c r="D63" i="47"/>
  <c r="E58" i="47"/>
  <c r="D58" i="47"/>
  <c r="E55" i="47"/>
  <c r="D55" i="47"/>
  <c r="E53" i="47"/>
  <c r="D53" i="47"/>
  <c r="E43" i="47"/>
  <c r="D43" i="47"/>
  <c r="E32" i="47"/>
  <c r="E31" i="47" s="1"/>
  <c r="D32" i="47"/>
  <c r="D31" i="47" s="1"/>
  <c r="E21" i="47"/>
  <c r="E20" i="47" s="1"/>
  <c r="D21" i="47"/>
  <c r="D20" i="47" s="1"/>
  <c r="E14" i="47"/>
  <c r="D14" i="47"/>
  <c r="E10" i="47"/>
  <c r="D10" i="47"/>
  <c r="D9" i="47" s="1"/>
  <c r="D55" i="50" l="1"/>
  <c r="D335" i="47"/>
  <c r="C51" i="50"/>
  <c r="D252" i="47"/>
  <c r="D23" i="51"/>
  <c r="G201" i="47"/>
  <c r="D53" i="50"/>
  <c r="C33" i="50" s="1"/>
  <c r="C53" i="50"/>
  <c r="D250" i="48"/>
  <c r="E250" i="48"/>
  <c r="D180" i="48"/>
  <c r="E180" i="48"/>
  <c r="D103" i="48"/>
  <c r="D86" i="48"/>
  <c r="D72" i="48"/>
  <c r="E72" i="48"/>
  <c r="D457" i="47"/>
  <c r="D456" i="47" s="1"/>
  <c r="E442" i="47"/>
  <c r="D442" i="47"/>
  <c r="D435" i="47" s="1"/>
  <c r="D434" i="47" s="1"/>
  <c r="D5" i="51"/>
  <c r="D4" i="51" s="1"/>
  <c r="D359" i="47"/>
  <c r="E335" i="47"/>
  <c r="E252" i="47"/>
  <c r="D157" i="47"/>
  <c r="E65" i="47"/>
  <c r="C41" i="50"/>
  <c r="C43" i="50"/>
  <c r="C29" i="50"/>
  <c r="E9" i="47"/>
  <c r="D51" i="50" s="1"/>
  <c r="E311" i="48"/>
  <c r="E310" i="48" s="1"/>
  <c r="E309" i="48" s="1"/>
  <c r="D296" i="48"/>
  <c r="E296" i="48"/>
  <c r="D282" i="48"/>
  <c r="E282" i="48"/>
  <c r="D204" i="48"/>
  <c r="E204" i="48"/>
  <c r="D138" i="48"/>
  <c r="E138" i="48"/>
  <c r="E120" i="48"/>
  <c r="E119" i="48" s="1"/>
  <c r="D120" i="48"/>
  <c r="D119" i="48" s="1"/>
  <c r="E103" i="48"/>
  <c r="E9" i="48"/>
  <c r="D9" i="48"/>
  <c r="E457" i="47"/>
  <c r="E456" i="47" s="1"/>
  <c r="C27" i="50" s="1"/>
  <c r="D415" i="47"/>
  <c r="E415" i="47"/>
  <c r="D377" i="47"/>
  <c r="D376" i="47" s="1"/>
  <c r="E377" i="47"/>
  <c r="E376" i="47" s="1"/>
  <c r="E359" i="47"/>
  <c r="E334" i="47" s="1"/>
  <c r="D334" i="47"/>
  <c r="D287" i="47"/>
  <c r="D286" i="47" s="1"/>
  <c r="E287" i="47"/>
  <c r="E286" i="47" s="1"/>
  <c r="D180" i="47"/>
  <c r="D156" i="47" s="1"/>
  <c r="E180" i="47"/>
  <c r="E157" i="47"/>
  <c r="E131" i="47"/>
  <c r="D131" i="47"/>
  <c r="D65" i="47"/>
  <c r="E42" i="47"/>
  <c r="D42" i="47"/>
  <c r="D8" i="47"/>
  <c r="F8" i="46"/>
  <c r="F7" i="46"/>
  <c r="F6" i="46"/>
  <c r="F5" i="46"/>
  <c r="G9" i="46"/>
  <c r="F16" i="8"/>
  <c r="E435" i="47" l="1"/>
  <c r="E434" i="47" s="1"/>
  <c r="C17" i="50"/>
  <c r="E8" i="47"/>
  <c r="D8" i="48"/>
  <c r="D7" i="48" s="1"/>
  <c r="D6" i="48" s="1"/>
  <c r="C49" i="50"/>
  <c r="E41" i="47"/>
  <c r="D49" i="50"/>
  <c r="D33" i="41" s="1"/>
  <c r="E33" i="41" s="1"/>
  <c r="C31" i="50"/>
  <c r="D4" i="41"/>
  <c r="E4" i="41" s="1"/>
  <c r="D144" i="47"/>
  <c r="D137" i="48"/>
  <c r="D136" i="48" s="1"/>
  <c r="D135" i="48" s="1"/>
  <c r="E137" i="48"/>
  <c r="E136" i="48" s="1"/>
  <c r="E135" i="48" s="1"/>
  <c r="E8" i="48"/>
  <c r="E7" i="48" s="1"/>
  <c r="E6" i="48" s="1"/>
  <c r="D375" i="47"/>
  <c r="E375" i="47"/>
  <c r="E285" i="47"/>
  <c r="D285" i="47"/>
  <c r="E156" i="47"/>
  <c r="E144" i="47" s="1"/>
  <c r="D41" i="47"/>
  <c r="D7" i="47" s="1"/>
  <c r="F9" i="46"/>
  <c r="F5" i="31"/>
  <c r="F6" i="31"/>
  <c r="F7" i="31"/>
  <c r="F8" i="31"/>
  <c r="F9" i="31"/>
  <c r="F10" i="31"/>
  <c r="F11" i="31"/>
  <c r="F12" i="31"/>
  <c r="D326" i="48" l="1"/>
  <c r="D325" i="48" s="1"/>
  <c r="D324" i="48" s="1"/>
  <c r="D323" i="48" s="1"/>
  <c r="D322" i="48" s="1"/>
  <c r="D321" i="48" s="1"/>
  <c r="D336" i="48" s="1"/>
  <c r="E326" i="48"/>
  <c r="E325" i="48" s="1"/>
  <c r="E324" i="48" s="1"/>
  <c r="E323" i="48" s="1"/>
  <c r="E322" i="48" s="1"/>
  <c r="E321" i="48" s="1"/>
  <c r="E336" i="48" s="1"/>
  <c r="E7" i="47"/>
  <c r="E6" i="47" s="1"/>
  <c r="C19" i="50"/>
  <c r="C23" i="50"/>
  <c r="E470" i="47"/>
  <c r="D470" i="47"/>
  <c r="D6" i="47"/>
  <c r="D284" i="47"/>
  <c r="E284" i="47"/>
  <c r="D467" i="47" l="1"/>
  <c r="C25" i="50"/>
  <c r="C15" i="50"/>
  <c r="C35" i="50"/>
  <c r="C11" i="50"/>
  <c r="C13" i="50"/>
  <c r="D34" i="41"/>
  <c r="E467" i="47"/>
  <c r="C21" i="50"/>
  <c r="C11" i="42"/>
  <c r="E34" i="41" l="1"/>
  <c r="E35" i="41" s="1"/>
  <c r="D35" i="41"/>
  <c r="D11" i="42"/>
  <c r="E37" i="41" l="1"/>
  <c r="D13" i="11"/>
  <c r="G9" i="6" l="1"/>
  <c r="F5" i="6"/>
  <c r="F8" i="6"/>
  <c r="F7" i="6"/>
  <c r="F6" i="6"/>
  <c r="F9" i="6" l="1"/>
  <c r="H8" i="5" l="1"/>
  <c r="F11" i="26" l="1"/>
  <c r="C7" i="50" l="1"/>
  <c r="D28" i="51"/>
  <c r="G29" i="25"/>
  <c r="F29" i="25"/>
  <c r="E29" i="25"/>
  <c r="D29" i="25"/>
  <c r="K12" i="25"/>
  <c r="J12" i="25"/>
  <c r="I12" i="25"/>
  <c r="H12" i="25"/>
  <c r="G12" i="25"/>
  <c r="F12" i="25"/>
  <c r="E12" i="25"/>
  <c r="D12" i="25"/>
  <c r="G29" i="24"/>
  <c r="F29" i="24"/>
  <c r="E29" i="24"/>
  <c r="D29" i="24"/>
  <c r="K12" i="24"/>
  <c r="J12" i="24"/>
  <c r="I12" i="24"/>
  <c r="H12" i="24"/>
  <c r="G12" i="24"/>
  <c r="F12" i="24"/>
  <c r="E12" i="24"/>
  <c r="D12" i="24"/>
  <c r="G29" i="23"/>
  <c r="F29" i="23"/>
  <c r="E29" i="23"/>
  <c r="D29" i="23"/>
  <c r="K12" i="23"/>
  <c r="J12" i="23"/>
  <c r="I12" i="23"/>
  <c r="H12" i="23"/>
  <c r="G12" i="23"/>
  <c r="F12" i="23"/>
  <c r="E12" i="23"/>
  <c r="D12" i="23"/>
  <c r="G29" i="22"/>
  <c r="F29" i="22"/>
  <c r="E29" i="22"/>
  <c r="D29" i="22"/>
  <c r="K12" i="22"/>
  <c r="J12" i="22"/>
  <c r="I12" i="22"/>
  <c r="H12" i="22"/>
  <c r="G12" i="22"/>
  <c r="F12" i="22"/>
  <c r="E12" i="22"/>
  <c r="D12" i="22"/>
  <c r="G28" i="21"/>
  <c r="F28" i="21"/>
  <c r="E28" i="21"/>
  <c r="D28" i="21"/>
  <c r="K12" i="21"/>
  <c r="J12" i="21"/>
  <c r="I12" i="21"/>
  <c r="H12" i="21"/>
  <c r="G12" i="21"/>
  <c r="F12" i="21"/>
  <c r="E12" i="21"/>
  <c r="D12" i="21"/>
  <c r="D36" i="51" l="1"/>
  <c r="D32" i="51"/>
  <c r="K12" i="20"/>
  <c r="G28" i="20"/>
  <c r="F28" i="20"/>
  <c r="E28" i="20"/>
  <c r="D28" i="20"/>
  <c r="G26" i="19"/>
  <c r="F26" i="19"/>
  <c r="E26" i="19"/>
  <c r="D26" i="19"/>
  <c r="G28" i="18"/>
  <c r="F28" i="18"/>
  <c r="E28" i="18"/>
  <c r="D28" i="18"/>
  <c r="G29" i="3"/>
  <c r="K12" i="3"/>
  <c r="D29" i="3"/>
  <c r="F29" i="3" l="1"/>
  <c r="E29" i="3"/>
  <c r="D21" i="36" l="1"/>
  <c r="D21" i="35"/>
  <c r="D21" i="7"/>
  <c r="D21" i="27"/>
  <c r="D21" i="14"/>
  <c r="E15" i="34" l="1"/>
  <c r="D15" i="34"/>
  <c r="C15" i="34"/>
  <c r="F14" i="34"/>
  <c r="F13" i="34"/>
  <c r="F12" i="34"/>
  <c r="F11" i="34"/>
  <c r="F10" i="34"/>
  <c r="F9" i="34"/>
  <c r="F8" i="34"/>
  <c r="F7" i="34"/>
  <c r="F6" i="34"/>
  <c r="F5" i="34"/>
  <c r="E15" i="33"/>
  <c r="D15" i="33"/>
  <c r="C15" i="33"/>
  <c r="F14" i="33"/>
  <c r="F13" i="33"/>
  <c r="F12" i="33"/>
  <c r="F11" i="33"/>
  <c r="F10" i="33"/>
  <c r="F9" i="33"/>
  <c r="F8" i="33"/>
  <c r="F7" i="33"/>
  <c r="F6" i="33"/>
  <c r="F5" i="33"/>
  <c r="E25" i="32"/>
  <c r="D25" i="32"/>
  <c r="C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E25" i="31"/>
  <c r="D25" i="31"/>
  <c r="C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E20" i="30"/>
  <c r="D20" i="30"/>
  <c r="C20" i="30"/>
  <c r="F19" i="30"/>
  <c r="F18" i="30"/>
  <c r="F17" i="30"/>
  <c r="F16" i="30"/>
  <c r="F15" i="30"/>
  <c r="F14" i="30"/>
  <c r="F13" i="30"/>
  <c r="F12" i="30"/>
  <c r="F11" i="30"/>
  <c r="F10" i="30"/>
  <c r="F8" i="30"/>
  <c r="F7" i="30"/>
  <c r="F6" i="30"/>
  <c r="F5" i="30"/>
  <c r="F20" i="29"/>
  <c r="E20" i="29"/>
  <c r="D20" i="29"/>
  <c r="C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F20" i="28"/>
  <c r="E20" i="28"/>
  <c r="D20" i="28"/>
  <c r="C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6" i="28"/>
  <c r="F15" i="34" l="1"/>
  <c r="F15" i="33"/>
  <c r="F25" i="32"/>
  <c r="F25" i="31"/>
  <c r="F20" i="30"/>
  <c r="G20" i="29"/>
  <c r="G20" i="28"/>
  <c r="D20" i="10"/>
  <c r="E20" i="10"/>
  <c r="C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0" i="10" l="1"/>
  <c r="D12" i="19"/>
  <c r="D12" i="18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E12" i="3"/>
  <c r="F12" i="3"/>
  <c r="G12" i="3"/>
  <c r="H12" i="3"/>
  <c r="I12" i="3"/>
  <c r="J12" i="3"/>
  <c r="J12" i="20"/>
  <c r="I12" i="20"/>
  <c r="H12" i="20"/>
  <c r="G12" i="20"/>
  <c r="F12" i="20"/>
  <c r="E12" i="20"/>
  <c r="K12" i="19"/>
  <c r="J12" i="19"/>
  <c r="I12" i="19"/>
  <c r="H12" i="19"/>
  <c r="G12" i="19"/>
  <c r="F12" i="19"/>
  <c r="K12" i="18"/>
  <c r="J12" i="18"/>
  <c r="I12" i="18"/>
  <c r="H12" i="18"/>
  <c r="G12" i="18"/>
  <c r="F12" i="18"/>
  <c r="C5" i="50" l="1"/>
  <c r="D24" i="51"/>
  <c r="E12" i="19"/>
  <c r="D12" i="20"/>
  <c r="D12" i="3"/>
  <c r="E12" i="18"/>
  <c r="D35" i="51" l="1"/>
  <c r="D20" i="51" s="1"/>
  <c r="D19" i="51" s="1"/>
  <c r="D31" i="51"/>
  <c r="D18" i="51" s="1"/>
  <c r="D14" i="51" s="1"/>
  <c r="D21" i="51" l="1"/>
  <c r="C45" i="50" s="1"/>
  <c r="C9" i="50" l="1"/>
  <c r="C37" i="50"/>
  <c r="C39" i="50"/>
</calcChain>
</file>

<file path=xl/sharedStrings.xml><?xml version="1.0" encoding="utf-8"?>
<sst xmlns="http://schemas.openxmlformats.org/spreadsheetml/2006/main" count="2648" uniqueCount="1334">
  <si>
    <t>CALCE DE PLAZOS</t>
  </si>
  <si>
    <t>ACTIVO - INGRESOS</t>
  </si>
  <si>
    <t>Deposito a la Vista</t>
  </si>
  <si>
    <t>Deposito a Vencer</t>
  </si>
  <si>
    <t>Intereses sobre Depósitos a Cobrar</t>
  </si>
  <si>
    <t>Intereses sobre Inversiones a Cobrar</t>
  </si>
  <si>
    <t>Amortización de Capital sobre Préstamos a Cobrar</t>
  </si>
  <si>
    <t>Intereses a Cobrar sobre Préstamos</t>
  </si>
  <si>
    <t>Intereses sobre Tarjetas de Créditos a Cobrar</t>
  </si>
  <si>
    <t>Deudores por Ventas a Cobrar</t>
  </si>
  <si>
    <t>Otros Créditos a Cobrar</t>
  </si>
  <si>
    <t>PASIVOS - EGRESOS</t>
  </si>
  <si>
    <t>Depositos Ahorros a la Vista</t>
  </si>
  <si>
    <t>Depositos Ahorros a Plazo Fijo a vencer</t>
  </si>
  <si>
    <t>Intereses sobre Ahorros a Pagar</t>
  </si>
  <si>
    <t>Capital a Amortizar de Créditos Externos</t>
  </si>
  <si>
    <t>Intereses sobre Créditos Externos</t>
  </si>
  <si>
    <t>Deudas no financieras a pagar</t>
  </si>
  <si>
    <t>Prestamos a Desembolsar</t>
  </si>
  <si>
    <t>Aportaciones a retornar</t>
  </si>
  <si>
    <t>30 días</t>
  </si>
  <si>
    <t>60 días</t>
  </si>
  <si>
    <t>90 días</t>
  </si>
  <si>
    <t>Fondos de la Empresa</t>
  </si>
  <si>
    <t>Categoria</t>
  </si>
  <si>
    <t>DEFINICIÓN</t>
  </si>
  <si>
    <t>% de Previsiones a Aplicar</t>
  </si>
  <si>
    <t>Saldo contable antes de previsiones</t>
  </si>
  <si>
    <t>Aportes</t>
  </si>
  <si>
    <t>Garantias Hipotecaria</t>
  </si>
  <si>
    <t>Garantias Prendarias</t>
  </si>
  <si>
    <t>Previsiones a Aplicar</t>
  </si>
  <si>
    <t>Previsiones Constituidas</t>
  </si>
  <si>
    <t>Saldo de Préstamos cuyos pagos se encuentran al día.</t>
  </si>
  <si>
    <t>Saldo de Préstamos con atrasos desde 1 día y hasta 30 días.</t>
  </si>
  <si>
    <t>Saldo de Préstamos con atrasos desde 31 días y hasta 60 días.</t>
  </si>
  <si>
    <t>TOTAL</t>
  </si>
  <si>
    <t>A</t>
  </si>
  <si>
    <t>B</t>
  </si>
  <si>
    <t>C</t>
  </si>
  <si>
    <t>D</t>
  </si>
  <si>
    <t>E</t>
  </si>
  <si>
    <t>F</t>
  </si>
  <si>
    <t>G</t>
  </si>
  <si>
    <t>H</t>
  </si>
  <si>
    <t xml:space="preserve">Saldo de Préstamos con atrasos desde 61 días y hasta 90 días. </t>
  </si>
  <si>
    <t>Saldo de Préstamos con atrasos desde 91 días y hasta 150 días.</t>
  </si>
  <si>
    <t>Saldo de Préstamos con atrasos desde 151 días y hasta 240 días.</t>
  </si>
  <si>
    <t>Saldo de Préstamos con atrasos desde 241 días y hasta 360 días.</t>
  </si>
  <si>
    <t>Saldo de Préstamos con atrasos mayores a 361 días.</t>
  </si>
  <si>
    <t>De 16 a 30 días</t>
  </si>
  <si>
    <t>De 31 a 45 días</t>
  </si>
  <si>
    <t>De 46 a 60 días</t>
  </si>
  <si>
    <t>De 61 a 75 días</t>
  </si>
  <si>
    <t>Más de 75 días</t>
  </si>
  <si>
    <t>Previsiones</t>
  </si>
  <si>
    <t>Cartera de Depósitos a la Vista</t>
  </si>
  <si>
    <t>Cartera de Depósitos a Plazos y Otras Inversiones</t>
  </si>
  <si>
    <t>De 1 a 60 días</t>
  </si>
  <si>
    <t>De 61 a 120 días</t>
  </si>
  <si>
    <t>De 121 a 180 días</t>
  </si>
  <si>
    <t>De 181 a 360 días</t>
  </si>
  <si>
    <t>Más de 360 días</t>
  </si>
  <si>
    <t>Categoria de Riesgo</t>
  </si>
  <si>
    <t>Categoria de Riesgos</t>
  </si>
  <si>
    <t>Valor del Bien</t>
  </si>
  <si>
    <t>DÍAS DE NO ENAJENACIÓN</t>
  </si>
  <si>
    <t>DÍAS DE ANTIGÜEDAD</t>
  </si>
  <si>
    <t>% de Previsiones Requeridas</t>
  </si>
  <si>
    <t>25% sobre el saldo</t>
  </si>
  <si>
    <t>50% sobre el saldo</t>
  </si>
  <si>
    <t>100% sobre el saldo</t>
  </si>
  <si>
    <t>Saldos</t>
  </si>
  <si>
    <t>De 30 a 60 días</t>
  </si>
  <si>
    <t>De 61 a 90 días</t>
  </si>
  <si>
    <t>Más de 90 días</t>
  </si>
  <si>
    <t>% de Previsión sobre valor del bien</t>
  </si>
  <si>
    <t>% de Previsiones Requeridas sobre el capital en riesgo</t>
  </si>
  <si>
    <t>10 Mayores Ahorristas</t>
  </si>
  <si>
    <t>50 Mayores Ahorristas</t>
  </si>
  <si>
    <t>100 Mayores Ahorristas</t>
  </si>
  <si>
    <t>Total de Cartera</t>
  </si>
  <si>
    <t>Demás Ahorristas</t>
  </si>
  <si>
    <t>Concepto</t>
  </si>
  <si>
    <t>Tasa de Depreciación en % anual</t>
  </si>
  <si>
    <t>Valor de Costo Revaluado</t>
  </si>
  <si>
    <t>Depreciación Acumulada</t>
  </si>
  <si>
    <t>Valor contable neto de depreciación</t>
  </si>
  <si>
    <t>Inmuebles- Terreno</t>
  </si>
  <si>
    <t>Inmuebles- Edificios</t>
  </si>
  <si>
    <t>Equipos e Instalaciones</t>
  </si>
  <si>
    <t>Construcciones en Curso</t>
  </si>
  <si>
    <t>Maquinarias y Equipos</t>
  </si>
  <si>
    <t>Herramientas</t>
  </si>
  <si>
    <t>Rodados</t>
  </si>
  <si>
    <t>Muebles de Oficina</t>
  </si>
  <si>
    <t>Equipos  informáticos  y Software</t>
  </si>
  <si>
    <t>Bibliotecas, Obras de Arte y Otros.</t>
  </si>
  <si>
    <t>Bienes Tomados en Arrendamiento Financiero</t>
  </si>
  <si>
    <t>Total</t>
  </si>
  <si>
    <t>CUENTAS EN COOPERATIVAS</t>
  </si>
  <si>
    <t>BANCOS</t>
  </si>
  <si>
    <t>BANCO 01</t>
  </si>
  <si>
    <t>BANCO 02</t>
  </si>
  <si>
    <t>BANCO 03</t>
  </si>
  <si>
    <t>BANCO 04</t>
  </si>
  <si>
    <t>BANCO 05</t>
  </si>
  <si>
    <t>BANCO 06</t>
  </si>
  <si>
    <t>BANCO 07</t>
  </si>
  <si>
    <t>BANCO 08</t>
  </si>
  <si>
    <t>BANCO 09</t>
  </si>
  <si>
    <t>BANCO 10</t>
  </si>
  <si>
    <t>BANCO 11</t>
  </si>
  <si>
    <t>BANCO 12</t>
  </si>
  <si>
    <t>BANCO 13</t>
  </si>
  <si>
    <t>BANCO 14</t>
  </si>
  <si>
    <t>BANCO 15</t>
  </si>
  <si>
    <t>COOPERATIVA 01</t>
  </si>
  <si>
    <t>COOPERATIVA 02</t>
  </si>
  <si>
    <t>COOPERATIVA 03</t>
  </si>
  <si>
    <t>COOPERATIVA 04</t>
  </si>
  <si>
    <t>COOPERATIVA 05</t>
  </si>
  <si>
    <t>COOPERATIVA 06</t>
  </si>
  <si>
    <t>COOPERATIVA 07</t>
  </si>
  <si>
    <t>COOPERATIVA 08</t>
  </si>
  <si>
    <t>COOPERATIVA 09</t>
  </si>
  <si>
    <t>COOPERATIVA 10</t>
  </si>
  <si>
    <t>COOPERATIVA 11</t>
  </si>
  <si>
    <t>COOPERATIVA 12</t>
  </si>
  <si>
    <t>COOPERATIVA 13</t>
  </si>
  <si>
    <t>COOPERATIVA 14</t>
  </si>
  <si>
    <t>COOPERATIVA 15</t>
  </si>
  <si>
    <t>COOPERATIVA 16</t>
  </si>
  <si>
    <t>COOPERATIVA 17</t>
  </si>
  <si>
    <t>COOPERATIVA 18</t>
  </si>
  <si>
    <t>COOPERATIVA 19</t>
  </si>
  <si>
    <t>COOPERATIVA 20</t>
  </si>
  <si>
    <t>DEPÓSITOS EN BANCOS. En moneda Extranjera.</t>
  </si>
  <si>
    <t>Concentración de Depósitos en Cooperativas. En moneda Extranjera.</t>
  </si>
  <si>
    <t>TIPO DE CAMBIO</t>
  </si>
  <si>
    <t>A la vista</t>
  </si>
  <si>
    <t>CARTERA DE CREDITOS</t>
  </si>
  <si>
    <t>Créditos Garantizados con Titulos Valores del BCP y/o Gob. Nacional</t>
  </si>
  <si>
    <t>Créditos Garantizados con colocaciones en el BCP y titulos valores del Gobierno Nacional</t>
  </si>
  <si>
    <t>CLASIFICACIÓN DE CRÉDITOS SEGÚN GARANTÍA</t>
  </si>
  <si>
    <t>CLASIFICACIÓN DE CARTERA DE CREDITOS Y PREVISIONES.  CARTERA TOTAL</t>
  </si>
  <si>
    <t>CLASIFICACIÓN DE CARTERA DE CREDITOS Y PREVISIONES.  CARTERA DE CRÉDITOS VINCULADOS.</t>
  </si>
  <si>
    <t>Mayor Ahorrista</t>
  </si>
  <si>
    <t>2° Mayor Ahorrista</t>
  </si>
  <si>
    <t>3° Mayor Ahorrista</t>
  </si>
  <si>
    <t>9° Mayor Ahorrista</t>
  </si>
  <si>
    <t>4° Mayor Ahorrista</t>
  </si>
  <si>
    <t>5° Mayor Ahorrista</t>
  </si>
  <si>
    <t>6° Mayor Ahorrista</t>
  </si>
  <si>
    <t>7° Mayor Ahorrista</t>
  </si>
  <si>
    <t>8° Mayor Ahorrista</t>
  </si>
  <si>
    <t>Número de Socios</t>
  </si>
  <si>
    <t>Montos</t>
  </si>
  <si>
    <t>Concentración de la Cartera de Créditos por Socios</t>
  </si>
  <si>
    <t>Mayor Deudor</t>
  </si>
  <si>
    <t>2° Mayor Deudor</t>
  </si>
  <si>
    <t>3° Mayor Deudor</t>
  </si>
  <si>
    <t>4° Mayor Deudor</t>
  </si>
  <si>
    <t>5° Mayor Deudor</t>
  </si>
  <si>
    <t>6° Mayor Deudor</t>
  </si>
  <si>
    <t>7° Mayor Deudor</t>
  </si>
  <si>
    <t>8° Mayor Deudor</t>
  </si>
  <si>
    <t>9° Mayor Deudor</t>
  </si>
  <si>
    <t>10 Mayores Deudores</t>
  </si>
  <si>
    <t>50 Mayores Deudores</t>
  </si>
  <si>
    <t>100 Mayores Deudores</t>
  </si>
  <si>
    <t>Demás Deudores</t>
  </si>
  <si>
    <t>Monto</t>
  </si>
  <si>
    <t>PREVISIONES SOBRE DEPÓSITOS A LA VISTA</t>
  </si>
  <si>
    <t>DÍAS DE NO RECUPERACIÓN</t>
  </si>
  <si>
    <t>PREVISIONES SOBRE DEPÓSITOS A PLAZOS Y OTRAS INVERSIONES FINANCIERAS</t>
  </si>
  <si>
    <t xml:space="preserve">DÍAS DE NO RECUPERACIÓN </t>
  </si>
  <si>
    <t>PREVISIONES SOBRE BIENES ADJUDICADOS O RECIBIDOS EN DACIÓN DE PAGO</t>
  </si>
  <si>
    <t>I4</t>
  </si>
  <si>
    <t>INGRESOS</t>
  </si>
  <si>
    <t>I41</t>
  </si>
  <si>
    <t>I411</t>
  </si>
  <si>
    <t>Ingresos Operativos por Serv Financieros</t>
  </si>
  <si>
    <t>I41101</t>
  </si>
  <si>
    <t>Intereses y Comisiones Cobrados por Créditos</t>
  </si>
  <si>
    <t>I4110101</t>
  </si>
  <si>
    <t>Intereses Compensatorios Cobrados sobre Créditos</t>
  </si>
  <si>
    <t>I411010101</t>
  </si>
  <si>
    <t>Intereses Compensatorios s/Amortizables</t>
  </si>
  <si>
    <t>I411010102</t>
  </si>
  <si>
    <t>Intereses Compensatorios s/Plazo Único</t>
  </si>
  <si>
    <t>I411010103</t>
  </si>
  <si>
    <t>Intereses Compensatorios p/Descuento de Documentos</t>
  </si>
  <si>
    <t>I411010104</t>
  </si>
  <si>
    <t>Intereses Compensatorios s/Présta Cooperativas y Entidades sin Fines de Lucro</t>
  </si>
  <si>
    <t>I411010105</t>
  </si>
  <si>
    <t>Intereses Compensatorios s/ Créditos Vinculados</t>
  </si>
  <si>
    <t>I411010106</t>
  </si>
  <si>
    <t>Intereses Compensatorios s/ Préstamos a Ex Socios</t>
  </si>
  <si>
    <t>I411010107</t>
  </si>
  <si>
    <t>Intereses Compensatorios s/ Créditos Judicializados</t>
  </si>
  <si>
    <t>I411010108</t>
  </si>
  <si>
    <t>Intereses Compensatorios s/ Créditos Refinanciados</t>
  </si>
  <si>
    <t>I411010109</t>
  </si>
  <si>
    <t>Intereses Compensatorios s/ Tarjetas de Crédito</t>
  </si>
  <si>
    <t>I411010110</t>
  </si>
  <si>
    <t>Intereses Compensatorios s/ Créditos para Compra de Vivienda</t>
  </si>
  <si>
    <t>I411010111</t>
  </si>
  <si>
    <t>Intereses Compensatorios s/ Créditos para remodelación de Vivienda</t>
  </si>
  <si>
    <t>I411010112</t>
  </si>
  <si>
    <t>Intereses Compensatorios s/ Créditos Otorgados por las EIC</t>
  </si>
  <si>
    <t>I4110102</t>
  </si>
  <si>
    <t>Comisiones Cobradas</t>
  </si>
  <si>
    <t>I411010201</t>
  </si>
  <si>
    <t>Comisiones s/Amortizables</t>
  </si>
  <si>
    <t>I411010202</t>
  </si>
  <si>
    <t>Comisiones s/Plazo Único</t>
  </si>
  <si>
    <t>I411010203</t>
  </si>
  <si>
    <t>Comisiones p/Descuento de Documentos</t>
  </si>
  <si>
    <t>I411010204</t>
  </si>
  <si>
    <t>Comisiones s/Présta Cooperativas y Entidades sin Fines de Lucro</t>
  </si>
  <si>
    <t>I411010205</t>
  </si>
  <si>
    <t>Comisiones s/ Créditos Vinculados</t>
  </si>
  <si>
    <t>I411010206</t>
  </si>
  <si>
    <t>Comisiones s/ Préstamos a Ex Socios</t>
  </si>
  <si>
    <t>I411010207</t>
  </si>
  <si>
    <t>Comisiones s/ Créditos Judicializados</t>
  </si>
  <si>
    <t>I411010208</t>
  </si>
  <si>
    <t>Comisiones s/ Créditos Refinanciados</t>
  </si>
  <si>
    <t>I411010209</t>
  </si>
  <si>
    <t>Comisiones s/ Tarjetas de Crédito</t>
  </si>
  <si>
    <t>I411010210</t>
  </si>
  <si>
    <t>Comisiones s/ Créditos para Compra de Vivienda</t>
  </si>
  <si>
    <t>I411010211</t>
  </si>
  <si>
    <t>Comisiones s/ Créditos para remodelación de Vivienda</t>
  </si>
  <si>
    <t>I411010212</t>
  </si>
  <si>
    <t>Comisiones s/ Créditos Otorgados por las EIC</t>
  </si>
  <si>
    <t>I4110103</t>
  </si>
  <si>
    <t>Intereses Moratorios Cobrados</t>
  </si>
  <si>
    <t>I411010301</t>
  </si>
  <si>
    <t>Intereses Moratorios s/Amortizables</t>
  </si>
  <si>
    <t>I411010302</t>
  </si>
  <si>
    <t>Intereses Moratorios s/Plazo Único</t>
  </si>
  <si>
    <t>I411010303</t>
  </si>
  <si>
    <t>Intereses Moratorios p/Descuento de Documentos</t>
  </si>
  <si>
    <t>I411010304</t>
  </si>
  <si>
    <t>Intereses Moratorios s/Présta Cooperativas y Entidades sin Fines de Lucro</t>
  </si>
  <si>
    <t>I411010305</t>
  </si>
  <si>
    <t>Intereses Moratorios s/ Créditos Vinculados</t>
  </si>
  <si>
    <t>I411010306</t>
  </si>
  <si>
    <t>Intereses Moratorios s/ Préstamos a Ex Socios</t>
  </si>
  <si>
    <t>I411010307</t>
  </si>
  <si>
    <t>Intereses Moratorios s/ Créditos Judicializados</t>
  </si>
  <si>
    <t>I411010308</t>
  </si>
  <si>
    <t>Intereses Moratorios s/ Créditos Refinanciados</t>
  </si>
  <si>
    <t>I411010309</t>
  </si>
  <si>
    <t>Intereses Moratorios s/ Tarjetas de Crédito</t>
  </si>
  <si>
    <t>I411010310</t>
  </si>
  <si>
    <t>Intereses Moratorios s/ Créditos para Compra de Vivienda</t>
  </si>
  <si>
    <t>I411010311</t>
  </si>
  <si>
    <t>Intereses Moratorios s/ Créditos para remodelación de Vivienda</t>
  </si>
  <si>
    <t>I411010312</t>
  </si>
  <si>
    <t>Intereses Moratorios s/ Créditos Otorgados por las EIC</t>
  </si>
  <si>
    <t>I4110104</t>
  </si>
  <si>
    <t>Intereses Punitorios Cobrados</t>
  </si>
  <si>
    <t>I411010401</t>
  </si>
  <si>
    <t>Intereses Punitorios s/Amortizables</t>
  </si>
  <si>
    <t>I411010402</t>
  </si>
  <si>
    <t>Intereses Punitorios s/Plazo Único</t>
  </si>
  <si>
    <t>I411010403</t>
  </si>
  <si>
    <t>Intereses Punitorios p/Descuento de Documentos</t>
  </si>
  <si>
    <t>I411010404</t>
  </si>
  <si>
    <t>Intereses Punitorios s/Présta Cooperativas y Entidades sin Fines de Lucro</t>
  </si>
  <si>
    <t>I411010405</t>
  </si>
  <si>
    <t>Intereses Punitorios s/ Créditos Vinculados</t>
  </si>
  <si>
    <t>I411010406</t>
  </si>
  <si>
    <t>Intereses Punitorios s/ Préstamos a Ex Socios</t>
  </si>
  <si>
    <t>I411010407</t>
  </si>
  <si>
    <t>Intereses Punitorios s/ Créditos Judicializados</t>
  </si>
  <si>
    <t>I411010408</t>
  </si>
  <si>
    <t>Intereses Punitorios s/ Créditos Refinanciados</t>
  </si>
  <si>
    <t>I411010409</t>
  </si>
  <si>
    <t>Intereses Punitorios s/ Tarjetas de Crédito</t>
  </si>
  <si>
    <t>I411010410</t>
  </si>
  <si>
    <t>Intereses Punitorios s/ Créditos para Compra de Vivienda</t>
  </si>
  <si>
    <t>I411010411</t>
  </si>
  <si>
    <t>Intereses Punitorios s/ Créditos para remodelación de Vivienda</t>
  </si>
  <si>
    <t>I411010412</t>
  </si>
  <si>
    <t>Intereses Punitorios s/ Créditos Otorgados por las EIC</t>
  </si>
  <si>
    <t>I4110105</t>
  </si>
  <si>
    <t>Intereses y Accesorios s/Refinanciación</t>
  </si>
  <si>
    <t>I411010501</t>
  </si>
  <si>
    <t>I41102</t>
  </si>
  <si>
    <t>Comisiones Cobradas sobre Servicios Financieros</t>
  </si>
  <si>
    <t>I4110201</t>
  </si>
  <si>
    <t>I411020101</t>
  </si>
  <si>
    <t>Comisiones Cobradas s/ Tarjetas de Débito</t>
  </si>
  <si>
    <t>I411020102</t>
  </si>
  <si>
    <t>Comisiones por emisión y renovación de Tarjetas de Débitos</t>
  </si>
  <si>
    <t>I411020103</t>
  </si>
  <si>
    <t>Comisiones por emisión y renovación de Tarjetas de Créditos</t>
  </si>
  <si>
    <t>I411020104</t>
  </si>
  <si>
    <t>Comisiones Cobradas s/ Cajeros Automáticos</t>
  </si>
  <si>
    <t>I411020105</t>
  </si>
  <si>
    <t>Comisiones por servicios de fianzas, avales y otros</t>
  </si>
  <si>
    <t>I411020106</t>
  </si>
  <si>
    <t>Comisiones por otros servicios financieros</t>
  </si>
  <si>
    <t>I41103</t>
  </si>
  <si>
    <t>Intereses Cobrados por Depósitos y Valores Financieros</t>
  </si>
  <si>
    <t>I4110301</t>
  </si>
  <si>
    <t>Depósitos a la Vista</t>
  </si>
  <si>
    <t>I411030101</t>
  </si>
  <si>
    <t>I411030102</t>
  </si>
  <si>
    <t>Intereses s/ Depósitos a la Vista-Bancos</t>
  </si>
  <si>
    <t>I411030103</t>
  </si>
  <si>
    <t>Intereses s/Depósitos a la Vista Otras Instituciones Financieras</t>
  </si>
  <si>
    <t>I4110302</t>
  </si>
  <si>
    <t>Depósitos a Plazo</t>
  </si>
  <si>
    <t>I411030201</t>
  </si>
  <si>
    <t>Intereses s/ CDA Bancos del País</t>
  </si>
  <si>
    <t>I411030202</t>
  </si>
  <si>
    <t>Intereses sobre Valores emitidos por el Sector Público</t>
  </si>
  <si>
    <t>I411030203</t>
  </si>
  <si>
    <t>Intereses sobre Valores emitidos por el Sector Privado</t>
  </si>
  <si>
    <t>I411030204</t>
  </si>
  <si>
    <t>Intereses sobre Letras de Regulación Monetaria</t>
  </si>
  <si>
    <t>I411030205</t>
  </si>
  <si>
    <t>Intereses sobre Depósitos a Plazo Otras Instituciones Financieras</t>
  </si>
  <si>
    <t>I411030206</t>
  </si>
  <si>
    <t>I411030207</t>
  </si>
  <si>
    <t>Intereses s/Depósitos a Plazo Fijo Sector Bancos</t>
  </si>
  <si>
    <t>I411030208</t>
  </si>
  <si>
    <t>Intereses s/Otros Valores</t>
  </si>
  <si>
    <t>I41104</t>
  </si>
  <si>
    <t>Ingresos Operativos Varios</t>
  </si>
  <si>
    <t>I4110401</t>
  </si>
  <si>
    <t>Desafectación de Previsiones</t>
  </si>
  <si>
    <t>I411040101</t>
  </si>
  <si>
    <t>Previsiones p/ Créditos y otros activos</t>
  </si>
  <si>
    <t>I411040102</t>
  </si>
  <si>
    <t>Previsiones Adicionales</t>
  </si>
  <si>
    <t>I411040103</t>
  </si>
  <si>
    <t>Previsiones Opcionales para Coops Tipo C</t>
  </si>
  <si>
    <t>I4110402</t>
  </si>
  <si>
    <t>Otros Ingresos Operativos Varios</t>
  </si>
  <si>
    <t>I411040201</t>
  </si>
  <si>
    <t>Dividendos en Acciones y Participaciones</t>
  </si>
  <si>
    <t>I411040202</t>
  </si>
  <si>
    <t>Participación en excedentes de Cooperativas</t>
  </si>
  <si>
    <t>I411040203</t>
  </si>
  <si>
    <t>Cuotas de Ingreso no retornables</t>
  </si>
  <si>
    <t>I411040204</t>
  </si>
  <si>
    <t>Créditos Liquidados por Incobrables Recuperados</t>
  </si>
  <si>
    <t>I411040205</t>
  </si>
  <si>
    <t>Plusvalía por Venta de Inversiones</t>
  </si>
  <si>
    <t>I411040206</t>
  </si>
  <si>
    <t>Rendimiento sobre Bienes Destinados a la Venta</t>
  </si>
  <si>
    <t>I411040207</t>
  </si>
  <si>
    <t>Cuotas de Sostenimiento</t>
  </si>
  <si>
    <t>I411040208</t>
  </si>
  <si>
    <t>Ingreso por Venta de Cartera</t>
  </si>
  <si>
    <t>I411040209</t>
  </si>
  <si>
    <t>Descuentos en Cartera Comprada</t>
  </si>
  <si>
    <t>I411040210</t>
  </si>
  <si>
    <t>Descuentos en Documentos comprados</t>
  </si>
  <si>
    <t>I411040211</t>
  </si>
  <si>
    <t>Otros Ingresos y Servicios</t>
  </si>
  <si>
    <t>I41105</t>
  </si>
  <si>
    <t>Ingresos por Ventas y Servicios no Financieros</t>
  </si>
  <si>
    <t>I4110501</t>
  </si>
  <si>
    <t>Ventas y Servicios a Socios</t>
  </si>
  <si>
    <t>I411050101</t>
  </si>
  <si>
    <t>Ventas de bienes</t>
  </si>
  <si>
    <t>I411050102</t>
  </si>
  <si>
    <t>Servicios no Financieros</t>
  </si>
  <si>
    <t>I411050103</t>
  </si>
  <si>
    <t>Servicios Básicos</t>
  </si>
  <si>
    <t>I411050104</t>
  </si>
  <si>
    <t>Servicios de Protección a la Salud</t>
  </si>
  <si>
    <t>I411050105</t>
  </si>
  <si>
    <t>I4110502</t>
  </si>
  <si>
    <t>Ventas y Servicios a No Socios</t>
  </si>
  <si>
    <t>I411050201</t>
  </si>
  <si>
    <t>I411050202</t>
  </si>
  <si>
    <t>I411050203</t>
  </si>
  <si>
    <t>I411050204</t>
  </si>
  <si>
    <t>I411050205</t>
  </si>
  <si>
    <t>I4110503</t>
  </si>
  <si>
    <t>Educación Cooperativa</t>
  </si>
  <si>
    <t>I411050301</t>
  </si>
  <si>
    <t>Servicios de Formación y Capacitación (70%)</t>
  </si>
  <si>
    <t>I411050302</t>
  </si>
  <si>
    <t>Servicios de Actividades sociales y recretativas (30%)</t>
  </si>
  <si>
    <t>I42</t>
  </si>
  <si>
    <t>I421</t>
  </si>
  <si>
    <t>Ingresos Eventuales</t>
  </si>
  <si>
    <t>I42101</t>
  </si>
  <si>
    <t>Ingresos Varios</t>
  </si>
  <si>
    <t>I4210101</t>
  </si>
  <si>
    <t>I421010101</t>
  </si>
  <si>
    <t>Excedente por Diferencia de Cambio</t>
  </si>
  <si>
    <t>I421010102</t>
  </si>
  <si>
    <t>Utilidad en Venta de Activos Fijos</t>
  </si>
  <si>
    <t>I421010103</t>
  </si>
  <si>
    <t>Utilidad en Venta de Bienes Adjudicados</t>
  </si>
  <si>
    <t>I421010104</t>
  </si>
  <si>
    <t>Comisiones por Servicios de Cobranzas</t>
  </si>
  <si>
    <t>I421010105</t>
  </si>
  <si>
    <t>Alquileres Cobrados</t>
  </si>
  <si>
    <t>I421010106</t>
  </si>
  <si>
    <t>Ingresos Extraordinarios</t>
  </si>
  <si>
    <t>I421010107</t>
  </si>
  <si>
    <t>Ingresos por Subsidios Recibidos</t>
  </si>
  <si>
    <t>I421010108</t>
  </si>
  <si>
    <t>Otros Ingresos no Operativos</t>
  </si>
  <si>
    <t>I42102</t>
  </si>
  <si>
    <t>Ingresos por Actividades Especiales</t>
  </si>
  <si>
    <t>I4210201</t>
  </si>
  <si>
    <t>I421020101</t>
  </si>
  <si>
    <t>G5</t>
  </si>
  <si>
    <t>EGRESOS</t>
  </si>
  <si>
    <t>G51</t>
  </si>
  <si>
    <t>G511</t>
  </si>
  <si>
    <t>Costos y Gastos Operativos Serv Financieros</t>
  </si>
  <si>
    <t>G51101</t>
  </si>
  <si>
    <t>Intereses y Comisiones Pagados</t>
  </si>
  <si>
    <t>G5110101</t>
  </si>
  <si>
    <t>Intereses Pagados por Captaciones Socios</t>
  </si>
  <si>
    <t>G511010101</t>
  </si>
  <si>
    <t>Intereses Pagados p/Ahorro a la Vista personas físicas o naturales</t>
  </si>
  <si>
    <t>G511010102</t>
  </si>
  <si>
    <t>Intereses Pagados p/ Ahorro a la Vista personas jurídicas</t>
  </si>
  <si>
    <t>G511010103</t>
  </si>
  <si>
    <t>Intereses Pagados p/ Ahorros a Plazo personas físicas o naturales</t>
  </si>
  <si>
    <t>G511010104</t>
  </si>
  <si>
    <t>Intereses Pagados p/ Ahorros a Plazo personas jurídicas</t>
  </si>
  <si>
    <t>G511010105</t>
  </si>
  <si>
    <t>Intereses Pagados p/ Ahorros Programados Captados</t>
  </si>
  <si>
    <t>G511010106</t>
  </si>
  <si>
    <t>Intereses Pagados p/ Otras Captaciones de Ahorros</t>
  </si>
  <si>
    <t>G5110102</t>
  </si>
  <si>
    <t>Intereses Pagados por Captaciones No Socios</t>
  </si>
  <si>
    <t>G511010201</t>
  </si>
  <si>
    <t>G511010202</t>
  </si>
  <si>
    <t>G511010203</t>
  </si>
  <si>
    <t>G511010204</t>
  </si>
  <si>
    <t>G511010205</t>
  </si>
  <si>
    <t>G511010206</t>
  </si>
  <si>
    <t>G5110103</t>
  </si>
  <si>
    <t>Intereses Pagados por Créditos Externos</t>
  </si>
  <si>
    <t>G511010301</t>
  </si>
  <si>
    <t>Intereses Pagados a Otras Cooperativas e Instsin Fines de Lucro</t>
  </si>
  <si>
    <t>G511010302</t>
  </si>
  <si>
    <t>Intereses Pagados a Entidades Bancarias y Financieras</t>
  </si>
  <si>
    <t>G511010303</t>
  </si>
  <si>
    <t>Intereses Pagados por Deudas a Organismos Nacionales no Bancarios</t>
  </si>
  <si>
    <t>G511010304</t>
  </si>
  <si>
    <t>Intereses Pagados por Deudas a Organismos Internacionales</t>
  </si>
  <si>
    <t>G511010305</t>
  </si>
  <si>
    <t>Intereses Pagados por Títulos de Deuda-Bonos</t>
  </si>
  <si>
    <t>G511010306</t>
  </si>
  <si>
    <t>Intereses Pagados por Sobregiros</t>
  </si>
  <si>
    <t>G5110104</t>
  </si>
  <si>
    <t>Comisiones Pagadas por Servicios Financieros</t>
  </si>
  <si>
    <t>G511010401</t>
  </si>
  <si>
    <t>Comisiones Pagadas por Servicios de Otras Cooperativas e Instsin Fines de Lucro</t>
  </si>
  <si>
    <t>G511010402</t>
  </si>
  <si>
    <t>Comisiones Pagadas por Servicios Bancarios y Financieros</t>
  </si>
  <si>
    <t>G511010403</t>
  </si>
  <si>
    <t>Comisiones Pagadas por Deudas a Organismos Nacionales no Bancarios</t>
  </si>
  <si>
    <t>G511010404</t>
  </si>
  <si>
    <t>Comisiones Pagadas por Deudas a Organismos Internacionales</t>
  </si>
  <si>
    <t>G511010405</t>
  </si>
  <si>
    <t>Comisiones Pagadas por Operaciones de Cobranza</t>
  </si>
  <si>
    <t>G511010406</t>
  </si>
  <si>
    <t>Comisiones Pagadas por Títulos de Deuda-Bonos</t>
  </si>
  <si>
    <t>G511010407</t>
  </si>
  <si>
    <t>Otras Comisiones Pagadas</t>
  </si>
  <si>
    <t>G5110105</t>
  </si>
  <si>
    <t>Intereses Moratorios Pagados por Créditos Externos</t>
  </si>
  <si>
    <t>G511010501</t>
  </si>
  <si>
    <t>Intereses Moratorios Pagados a Otras Cooperativas e Instsin Fines de Lucro</t>
  </si>
  <si>
    <t>G511010502</t>
  </si>
  <si>
    <t>Intereses Moratorios Pagados a Entidades Bancarias y Financieras</t>
  </si>
  <si>
    <t>G511010503</t>
  </si>
  <si>
    <t>Intereses Moratorios Pagados por Deudas a Organismos Nacionales no Bancarios</t>
  </si>
  <si>
    <t>G511010504</t>
  </si>
  <si>
    <t>Intereses Moratorios Pagados por Deudas a Organismos Internacionales</t>
  </si>
  <si>
    <t>G511010505</t>
  </si>
  <si>
    <t>Intereses Moratorios Pagados por Títulos de Deuda-Bonos</t>
  </si>
  <si>
    <t>G5110106</t>
  </si>
  <si>
    <t>Intereses Punitorios Pagados por Créditos Externos</t>
  </si>
  <si>
    <t>G511010601</t>
  </si>
  <si>
    <t>G511010602</t>
  </si>
  <si>
    <t>Intereses Punitorios Pagados a Entidades Bancarias y Financieras</t>
  </si>
  <si>
    <t>G511010603</t>
  </si>
  <si>
    <t>Intereses Punitorios Pagados por Deudas a Organismos Nacionales no Bancarios</t>
  </si>
  <si>
    <t>G511010604</t>
  </si>
  <si>
    <t>Intereses Punitorios Pagados por Deudas a Organismos Internacionales</t>
  </si>
  <si>
    <t>G511010605</t>
  </si>
  <si>
    <t>Intereses Punitorios Pagados por Títulos de Deuda-Bonos</t>
  </si>
  <si>
    <t>G51102</t>
  </si>
  <si>
    <t>G5110201</t>
  </si>
  <si>
    <t>Previsiones para Créditos en Mora</t>
  </si>
  <si>
    <t>G511020101</t>
  </si>
  <si>
    <t>Previsiones p/ Créditos</t>
  </si>
  <si>
    <t>G511020102</t>
  </si>
  <si>
    <t>G5110202</t>
  </si>
  <si>
    <t>Previsiones para Otros Activos de Riesgo</t>
  </si>
  <si>
    <t>G511020201</t>
  </si>
  <si>
    <t>Previsiones para Depósitos a la Vista</t>
  </si>
  <si>
    <t>G511020202</t>
  </si>
  <si>
    <t>Previsiones para Depósitos a Plazo, Valores Financieros e Inversiones Temporales</t>
  </si>
  <si>
    <t>G511020203</t>
  </si>
  <si>
    <t>Previsiones para Cuentas a Cobrar</t>
  </si>
  <si>
    <t>G511020204</t>
  </si>
  <si>
    <t>Previsiones para Otros Créditos</t>
  </si>
  <si>
    <t>G511020205</t>
  </si>
  <si>
    <t>Previsiones sobre Inversiones</t>
  </si>
  <si>
    <t>G511020206</t>
  </si>
  <si>
    <t>Previsiones sobre Activos Restringidos</t>
  </si>
  <si>
    <t>G511020207</t>
  </si>
  <si>
    <t>Previsiones sobre Bienes Adjudicados a Realizar o Recibidos en Dación de Pago</t>
  </si>
  <si>
    <t>G511020208</t>
  </si>
  <si>
    <t>Previsiones Existencias</t>
  </si>
  <si>
    <t>G511020209</t>
  </si>
  <si>
    <t>Previsiones Créditos Diversos</t>
  </si>
  <si>
    <t>G51103</t>
  </si>
  <si>
    <t>Otros Costos por Servicios Financieros</t>
  </si>
  <si>
    <t>G5110301</t>
  </si>
  <si>
    <t>G511030101</t>
  </si>
  <si>
    <t>Sobrecosto en compra de Inversiones</t>
  </si>
  <si>
    <t>G511030102</t>
  </si>
  <si>
    <t>Costo Procesamiento Tarjetas Débito</t>
  </si>
  <si>
    <t>G511030103</t>
  </si>
  <si>
    <t>Costo Procesamiento Tarjetas Crédito</t>
  </si>
  <si>
    <t>G511030104</t>
  </si>
  <si>
    <t>Descuentos Otorgados</t>
  </si>
  <si>
    <t>G511030105</t>
  </si>
  <si>
    <t>Comisiones y Bonificaciones Pagadas</t>
  </si>
  <si>
    <t>G511030106</t>
  </si>
  <si>
    <t>Costo Central de Riesgos INCOOP</t>
  </si>
  <si>
    <t>G511030107</t>
  </si>
  <si>
    <t>Costo Fondo Garantía de Depósitos de Ahorros</t>
  </si>
  <si>
    <t>G511030108</t>
  </si>
  <si>
    <t>Costos y Gastos Cajeros Automáticos</t>
  </si>
  <si>
    <t>G51104</t>
  </si>
  <si>
    <t>Gastos Administrativos por Act Ahorro Cred</t>
  </si>
  <si>
    <t>G5110401</t>
  </si>
  <si>
    <t>Gastos de Personal</t>
  </si>
  <si>
    <t>G511040101</t>
  </si>
  <si>
    <t>Sueldos Personal Administrativo y Otros</t>
  </si>
  <si>
    <t>G511040102</t>
  </si>
  <si>
    <t>Beneficios sociales</t>
  </si>
  <si>
    <t>G511040103</t>
  </si>
  <si>
    <t>Horas Extras</t>
  </si>
  <si>
    <t>G511040104</t>
  </si>
  <si>
    <t>Vacaciones</t>
  </si>
  <si>
    <t>G5110402</t>
  </si>
  <si>
    <t>Honorarios</t>
  </si>
  <si>
    <t>G511040201</t>
  </si>
  <si>
    <t>Honorarios Profesionales</t>
  </si>
  <si>
    <t>G511040202</t>
  </si>
  <si>
    <t>Servicios de Terceros</t>
  </si>
  <si>
    <t>G5110403</t>
  </si>
  <si>
    <t>Servicios y Gastos de Oficina</t>
  </si>
  <si>
    <t>G511040301</t>
  </si>
  <si>
    <t>Servicios Públicos</t>
  </si>
  <si>
    <t>G511040302</t>
  </si>
  <si>
    <t>Materiales, Utiles y Papelería</t>
  </si>
  <si>
    <t>G511040303</t>
  </si>
  <si>
    <t>Reparación y Mantenimiento</t>
  </si>
  <si>
    <t>G511040304</t>
  </si>
  <si>
    <t>Procesamiento de Datos</t>
  </si>
  <si>
    <t>G511040305</t>
  </si>
  <si>
    <t>Seguros</t>
  </si>
  <si>
    <t>G511040306</t>
  </si>
  <si>
    <t>Alquileres Pagados</t>
  </si>
  <si>
    <t>G511040307</t>
  </si>
  <si>
    <t>Combustibles y Lubricantes</t>
  </si>
  <si>
    <t>G511040308</t>
  </si>
  <si>
    <t>Capacitación</t>
  </si>
  <si>
    <t>G511040309</t>
  </si>
  <si>
    <t>Gastos de Movilidad y Transporte</t>
  </si>
  <si>
    <t>G511040310</t>
  </si>
  <si>
    <t>Gastos de Viajes empleados</t>
  </si>
  <si>
    <t>G511040311</t>
  </si>
  <si>
    <t>Gastos de Viajes terceros</t>
  </si>
  <si>
    <t>G511040312</t>
  </si>
  <si>
    <t>Gastos de Estudios de Proyectos</t>
  </si>
  <si>
    <t>G511040313</t>
  </si>
  <si>
    <t>Gastos Legales</t>
  </si>
  <si>
    <t>G511040314</t>
  </si>
  <si>
    <t>Gastos Organización y Constitucion</t>
  </si>
  <si>
    <t>G511040315</t>
  </si>
  <si>
    <t>Gastos de Reorganización</t>
  </si>
  <si>
    <t>G511040316</t>
  </si>
  <si>
    <t>Patentes y Software Informáticos</t>
  </si>
  <si>
    <t>G511040317</t>
  </si>
  <si>
    <t>Mejoras en Inmuebles de Terceros</t>
  </si>
  <si>
    <t>G511040318</t>
  </si>
  <si>
    <t>Leasing Operativo</t>
  </si>
  <si>
    <t>G511040319</t>
  </si>
  <si>
    <t>Bibliotecas, Obras de Arte y Otros</t>
  </si>
  <si>
    <t>G511040320</t>
  </si>
  <si>
    <t>Bienes Tomados en Arrendamiento</t>
  </si>
  <si>
    <t>G5110404</t>
  </si>
  <si>
    <t>mercadeo</t>
  </si>
  <si>
    <t>G511040401</t>
  </si>
  <si>
    <t>Publicidad</t>
  </si>
  <si>
    <t>G511040402</t>
  </si>
  <si>
    <t>Patrocinios</t>
  </si>
  <si>
    <t>G511040403</t>
  </si>
  <si>
    <t>Producción de Comerciales</t>
  </si>
  <si>
    <t>G511040404</t>
  </si>
  <si>
    <t>Material Publicitario</t>
  </si>
  <si>
    <t>G511040405</t>
  </si>
  <si>
    <t>Estudios de mercado</t>
  </si>
  <si>
    <t>G511040406</t>
  </si>
  <si>
    <t>Artículos promocionales</t>
  </si>
  <si>
    <t>G511040407</t>
  </si>
  <si>
    <t>Promociones y Sorteos</t>
  </si>
  <si>
    <t>G5110405</t>
  </si>
  <si>
    <t>Impuestos y Tasas</t>
  </si>
  <si>
    <t>G511040501</t>
  </si>
  <si>
    <t>Impuestos</t>
  </si>
  <si>
    <t>G511040502</t>
  </si>
  <si>
    <t>Tasas</t>
  </si>
  <si>
    <t>G511040503</t>
  </si>
  <si>
    <t>Cuota de Sostenimiento</t>
  </si>
  <si>
    <t>G5110406</t>
  </si>
  <si>
    <t>Depreciaciones y Amortizaciones</t>
  </si>
  <si>
    <t>G511040601</t>
  </si>
  <si>
    <t>Depreciación Permanente</t>
  </si>
  <si>
    <t>G511040602</t>
  </si>
  <si>
    <t>Amortización Cargos Diferidos</t>
  </si>
  <si>
    <t>G511040603</t>
  </si>
  <si>
    <t>Amortización para Intangibles</t>
  </si>
  <si>
    <t>G51105</t>
  </si>
  <si>
    <t>Gastos de Gobernabilidad</t>
  </si>
  <si>
    <t>G5110501</t>
  </si>
  <si>
    <t>Gastos del Consejo de Administración</t>
  </si>
  <si>
    <t>G511050101</t>
  </si>
  <si>
    <t>Dietas</t>
  </si>
  <si>
    <t>G511050102</t>
  </si>
  <si>
    <t>Gastos de Sesión</t>
  </si>
  <si>
    <t>G511050103</t>
  </si>
  <si>
    <t>Gastos de Capacitación Directivos</t>
  </si>
  <si>
    <t>G511050104</t>
  </si>
  <si>
    <t>Gastos de Viajes</t>
  </si>
  <si>
    <t>G511050105</t>
  </si>
  <si>
    <t>Gastos de Representación</t>
  </si>
  <si>
    <t>G511050106</t>
  </si>
  <si>
    <t>Remuneración al Comité Ejecutivo</t>
  </si>
  <si>
    <t>G5110502</t>
  </si>
  <si>
    <t>Gastos de la Junta de Vigilancia</t>
  </si>
  <si>
    <t>G511050201</t>
  </si>
  <si>
    <t>G511050202</t>
  </si>
  <si>
    <t>G511050203</t>
  </si>
  <si>
    <t>G511050204</t>
  </si>
  <si>
    <t>G511050205</t>
  </si>
  <si>
    <t>G5110503</t>
  </si>
  <si>
    <t>Gastos del Órgano Electoral</t>
  </si>
  <si>
    <t>G511050301</t>
  </si>
  <si>
    <t>G511050302</t>
  </si>
  <si>
    <t>G511050303</t>
  </si>
  <si>
    <t>G511050304</t>
  </si>
  <si>
    <t>G511050305</t>
  </si>
  <si>
    <t>G5110504</t>
  </si>
  <si>
    <t>Gastos de Comités</t>
  </si>
  <si>
    <t>G511050401</t>
  </si>
  <si>
    <t>G511050402</t>
  </si>
  <si>
    <t>G511050403</t>
  </si>
  <si>
    <t>Gastos de Capacitación Comités</t>
  </si>
  <si>
    <t>G511050404</t>
  </si>
  <si>
    <t>G511050405</t>
  </si>
  <si>
    <t>G5110505</t>
  </si>
  <si>
    <t>Gastos de AsambleA</t>
  </si>
  <si>
    <t>G511050501</t>
  </si>
  <si>
    <t>Organización de Asambleas</t>
  </si>
  <si>
    <t>G511050502</t>
  </si>
  <si>
    <t>Publicaciones y convocatorias</t>
  </si>
  <si>
    <t>G511050503</t>
  </si>
  <si>
    <t>Otros gastos de Asambleas</t>
  </si>
  <si>
    <t>G5110506</t>
  </si>
  <si>
    <t>Otros Gastos de Gobernabilidad</t>
  </si>
  <si>
    <t>G511050601</t>
  </si>
  <si>
    <t>G512</t>
  </si>
  <si>
    <t>Costos y Gastos por Actividades no Financieras</t>
  </si>
  <si>
    <t>G51201</t>
  </si>
  <si>
    <t>Costo de Ventas</t>
  </si>
  <si>
    <t>G5120101</t>
  </si>
  <si>
    <t>G512010101</t>
  </si>
  <si>
    <t>Costo de Venta de bienes y servicios</t>
  </si>
  <si>
    <t>G51202</t>
  </si>
  <si>
    <t>Gastos administrativos y Operativos</t>
  </si>
  <si>
    <t>G5120201</t>
  </si>
  <si>
    <t>G512020101</t>
  </si>
  <si>
    <t>Gastos administrativos</t>
  </si>
  <si>
    <t>G512020102</t>
  </si>
  <si>
    <t>Gastos Operativos</t>
  </si>
  <si>
    <t>G512020103</t>
  </si>
  <si>
    <t>Previsiones por Mermas, Deterioro</t>
  </si>
  <si>
    <t>G512020104</t>
  </si>
  <si>
    <t>Otros gastos</t>
  </si>
  <si>
    <t>G51203</t>
  </si>
  <si>
    <t>G5120301</t>
  </si>
  <si>
    <t>G512030101</t>
  </si>
  <si>
    <t>G512030102</t>
  </si>
  <si>
    <t>G513</t>
  </si>
  <si>
    <t>Otros Gastos y Pérdidas</t>
  </si>
  <si>
    <t>G51301</t>
  </si>
  <si>
    <t>Pérdida en Operaciones Financieras</t>
  </si>
  <si>
    <t>G5130101</t>
  </si>
  <si>
    <t>G513010101</t>
  </si>
  <si>
    <t>Pérdida por venta de inversiones</t>
  </si>
  <si>
    <t>G513010102</t>
  </si>
  <si>
    <t>Pérdida por venta de cartera de Créditos</t>
  </si>
  <si>
    <t>G513010103</t>
  </si>
  <si>
    <t>Otras pérdidas financieras</t>
  </si>
  <si>
    <t>G51302</t>
  </si>
  <si>
    <t>Pérdida en venta de bienes</t>
  </si>
  <si>
    <t>G5130201</t>
  </si>
  <si>
    <t>G513020101</t>
  </si>
  <si>
    <t>Pérdida en venta de bienes adjudicados o Recibidos en Dación de Pago</t>
  </si>
  <si>
    <t>G51303</t>
  </si>
  <si>
    <t>Gastos y Pérdidas eventuales</t>
  </si>
  <si>
    <t>G5130301</t>
  </si>
  <si>
    <t>G513030101</t>
  </si>
  <si>
    <t>Créditos Liquidados por Incobrables</t>
  </si>
  <si>
    <t>G513030102</t>
  </si>
  <si>
    <t>Intereses Devengados en ejercicios anteriores</t>
  </si>
  <si>
    <t>G52</t>
  </si>
  <si>
    <t>Costos y Gastos no Operativos</t>
  </si>
  <si>
    <t>G521</t>
  </si>
  <si>
    <t>G52101</t>
  </si>
  <si>
    <t>G5210101</t>
  </si>
  <si>
    <t>G521010101</t>
  </si>
  <si>
    <t>Pérdida en venta de activos fijos</t>
  </si>
  <si>
    <t>G521010102</t>
  </si>
  <si>
    <t>Pérdida por Siniestros</t>
  </si>
  <si>
    <t>G521010103</t>
  </si>
  <si>
    <t>Pérdida por robos</t>
  </si>
  <si>
    <t>G521010104</t>
  </si>
  <si>
    <t>Gastos Extraordinarios</t>
  </si>
  <si>
    <t>G521010105</t>
  </si>
  <si>
    <t>Pérdida por Diferencia de Cambio</t>
  </si>
  <si>
    <t>G5210102</t>
  </si>
  <si>
    <t>Egresos por Actividades Especiales</t>
  </si>
  <si>
    <t>G521010201</t>
  </si>
  <si>
    <t>Tipo de Saldo: Acumulado.</t>
  </si>
  <si>
    <t>Ejecutado</t>
  </si>
  <si>
    <t>Presupuestado</t>
  </si>
  <si>
    <t>Diferencia</t>
  </si>
  <si>
    <t>Variación %</t>
  </si>
  <si>
    <t>PREVISIONES SOBRE OTROS ACTIVOS DE RIESGO.</t>
  </si>
  <si>
    <t>Fecha: DD/MM/AA</t>
  </si>
  <si>
    <t>Hasta 15 días</t>
  </si>
  <si>
    <t>Caución de Ahorros</t>
  </si>
  <si>
    <t>Al día (*)</t>
  </si>
  <si>
    <t>(*)  Depósitos a plazos y otras inversiones financieras que aún no vencen.</t>
  </si>
  <si>
    <t>De 1 a 29 días</t>
  </si>
  <si>
    <t>0% sobre el saldo</t>
  </si>
  <si>
    <t>Cuenta Corriente</t>
  </si>
  <si>
    <t>Fecha: dd/mm/aa</t>
  </si>
  <si>
    <t>DEPÓSITOS EN BANCOS. En Guaraníes.</t>
  </si>
  <si>
    <t>Concentración de Depósitos en Cooperativas. En Guaraníes.</t>
  </si>
  <si>
    <t>Monto total</t>
  </si>
  <si>
    <t>Hasta 30 días de plazo</t>
  </si>
  <si>
    <t>Mayores a 30 días</t>
  </si>
  <si>
    <t>CLASIFICACIÓN DE CARTERA DE CREDITOS Y PREVISIONES.  CARTERA DE CRÉDITOS DE DIRECTIVOS Y CONYUGES.</t>
  </si>
  <si>
    <t>CLASIFICACIÓN DE CARTERA DE CREDITOS Y PREVISIONES.  CARTERA DE CRÉDITOS DE MIEMBROS DE COMITES Y CONYUGES.</t>
  </si>
  <si>
    <t>CLASIFICACIÓN DE CARTERA DE CREDITOS Y PREVISIONES.  CARTERA DE CRÉDITOS DE EMPLEADOS CON POTESTAD DE OTORGAR CRÉDITOS Y CONYUGES.</t>
  </si>
  <si>
    <t>Concentración de la Cartera de Créditos Vencida por Socios</t>
  </si>
  <si>
    <t>20 Mayores Deudores</t>
  </si>
  <si>
    <t>CLASIFICACIÓN DE CARTERA DE CREDITOS Y PREVISIONES.  CARTERA DE CRÉDITOS APROBADOS POR OFICIALES DE CRÉDITO.</t>
  </si>
  <si>
    <t>CLASIFICACIÓN DE CARTERA DE CREDITOS Y PREVISIONES.  CARTERA DE CRÉDITOS APROBADOS POR JEFES Y/O GERENTES</t>
  </si>
  <si>
    <t>CLASIFICACIÓN DE CARTERA DE CREDITOS Y PREVISIONES.  CARTERA DE CRÉDITOS APROBADOS POR COMITÉ DE CREDITO.</t>
  </si>
  <si>
    <t>CLASIFICACIÓN DE CARTERA DE CREDITOS Y PREVISIONES.  CARTERA DE CRÉDITOS APROBADOS POR COMITÉ EJECUTIVO Y/O CONSEJO DE ADMINISTRACIÓN.</t>
  </si>
  <si>
    <t>Mayor deudor: se registrará el monto mayor de crédito, o créditos que sumen el mayor monto, otorgado a un solo socio.</t>
  </si>
  <si>
    <t>2° Mayor deudor: se registrará el monto del crédito, o créditos, que sea el segundo en cuanto al monto otorgado a un solo socio.</t>
  </si>
  <si>
    <t>50 Mayores deudores: se registrará la suma de los créditos otorgados a los 50 mayores deudores (incluye a los 20 mayores deudores).</t>
  </si>
  <si>
    <t>20 Mayores deudores: se registrará la suma de los créditos otorgados a los 20 mayores deudores (incluye a los 10 mayores deudores).</t>
  </si>
  <si>
    <t>Demás deudores: se registra el resto de la cartera, que será igual a la cartera bruta total menos los 100 mayores deudores.</t>
  </si>
  <si>
    <t>100 Mayores deudores: se registrará la suma de los créditos otorgados a los 100 mayores deudores (incluye a los 50 mayores deudores).</t>
  </si>
  <si>
    <t>10 Mayores deudores: se registrará la suma de los créditos otorgados a los 10 mayores deudores.</t>
  </si>
  <si>
    <t>Mayor Deudor en mora</t>
  </si>
  <si>
    <t>2° Mayor Deudor en mora</t>
  </si>
  <si>
    <t>3° Mayor Deudor en mora</t>
  </si>
  <si>
    <t>4° Mayor Deudor en mora</t>
  </si>
  <si>
    <t>5° Mayor Deudor en mora</t>
  </si>
  <si>
    <t>6° Mayor Deudor en mora</t>
  </si>
  <si>
    <t>7° Mayor Deudor en mora</t>
  </si>
  <si>
    <t>8° Mayor Deudor en mora</t>
  </si>
  <si>
    <t>9° Mayor Deudor en mora</t>
  </si>
  <si>
    <t>10 Mayores Deudores en mora</t>
  </si>
  <si>
    <t>20 Mayores Deudores en mora</t>
  </si>
  <si>
    <t>50 Mayores Deudores en mora</t>
  </si>
  <si>
    <t>100 Mayores Deudores en mora</t>
  </si>
  <si>
    <t>Demás Deudores en mora</t>
  </si>
  <si>
    <t>Total de Cartera en mora</t>
  </si>
  <si>
    <t>Mayor deudor en mora: se registrará el monto mayor de crédito, o créditos que sumen el mayor monto, otorgado a un solo socio con mora mayor a 60 días.</t>
  </si>
  <si>
    <t>2° Mayor deudor en mora: se registrará el monto del crédito, o créditos, que sea el segundo en cuanto al monto otorgado a un solo socio con mora mayor a 60 días.</t>
  </si>
  <si>
    <t>10 Mayores deudores en mora: se registrará la suma de los créditos en mora con mayores montos correspondiente a primeros 10 socios.</t>
  </si>
  <si>
    <t>20 Mayores deudores en mora: se registrará la suma de los créditos en mora con mayores montos correspondiente a primeros 20 socios (incluye a los 10 mayores deudores en mora).</t>
  </si>
  <si>
    <t>50 Mayores deudores en mora: se registrará la suma de los créditos en mora con mayores montos correspondiente a primeros 50 socios (incluye a los 20 mayores deudores en mora).</t>
  </si>
  <si>
    <t>100 Mayores deudores en mora: se registrará la suma de los créditos en mora con mayores montos correspondiente a primeros 100 socios (incluye a los 50 mayores deudores en mora).</t>
  </si>
  <si>
    <t>Concentración de Ahorros a la Vista por Socios.</t>
  </si>
  <si>
    <t>Mayor ahorrista: se registrará el mayor monto de ahorro a la vista acumulado por un socio.</t>
  </si>
  <si>
    <t>2° Mayor Ahorrista: se registrará el segundo mayor monto de ahorro a la vista acumulado por un socio.</t>
  </si>
  <si>
    <t>3° Mayor Deudor: se registrará el monto del crédito, o créditos, que ocupe el tercer lugar en cuanto a monto otorgado a un solo socio.</t>
  </si>
  <si>
    <t>3° Mayor deudor en mora: se registrará el monto del crédito, o créditos, que sea el tercero en cuanto al monto otorgado a un solo socio con mora mayor a 60 días.</t>
  </si>
  <si>
    <t>3° Mayor Ahorrista: se registrará el tercer mayor monto de ahorro a la vista acumulado por un socio.</t>
  </si>
  <si>
    <t>10 Mayores Ahorristas: se registrará suma de ahorros a la vista correspondiente a los 10 socios con mayores montos acumulados bajo esta modalidad.</t>
  </si>
  <si>
    <t>20 Mayores Ahorristas</t>
  </si>
  <si>
    <t>20 Mayores Ahorristas: se registrará suma de ahorros a la vista correspondiente a los 20 socios con mayores montos acumulados bajo esta modalidad (incluye a los 10 Mayores ahorristas).</t>
  </si>
  <si>
    <t>50 Mayores Ahorristas: se registrará suma de ahorros a la vista correspondiente a los 50 socios con mayores montos acumulados bajo esta modalidad (incluye a los 20 Mayores ahorristas).</t>
  </si>
  <si>
    <t>100 Mayores Ahorristas: se registrará suma de ahorros a la vista correspondiente a los 100 socios con mayores montos acumulados bajo esta modalidad (incluye a los 50 Mayores ahorristas).</t>
  </si>
  <si>
    <t>Cartera total: se registra el total de la cartera bruta de créditos.</t>
  </si>
  <si>
    <t>Demás deudores en mora: se registra el resto de la cartera, que será igual a la cartera bruta total menos los 100 mayores deudores.</t>
  </si>
  <si>
    <t>Cartera Total en mora: se registra la cartera total en mora.</t>
  </si>
  <si>
    <t>Mayor ahorrista: se registrará el mayor monto de ahorros  a plazos acumulado por un socio.</t>
  </si>
  <si>
    <t>2° Mayor Ahorrista: se registrará el segundo mayor monto de ahorros a plazos acumulado por un socio.</t>
  </si>
  <si>
    <t>3° Mayor Ahorrista: se registrará el tercer mayor monto de ahorros a plazos acumulado por un socio.</t>
  </si>
  <si>
    <t>10 Mayores Ahorristas: se registrará suma de ahorros a plazos correspondientes a los 10 socios con mayores montos acumulados bajo esta modalidad.</t>
  </si>
  <si>
    <t>20 Mayores Ahorristas: se registrará suma de ahorros a plazos correspondiente a los 20 socios con mayores montos acumulados bajo esta modalidad (incluye a los 10 Mayores ahorristas).</t>
  </si>
  <si>
    <t>100 Mayores Ahorristas: se registrará suma de ahorros a plazos correspondientes a los 100 socios con mayores montos acumulados bajo esta modalidad (incluye a los 50 Mayores ahorristas).</t>
  </si>
  <si>
    <t>50 Mayores Ahorristas: se registrará suma de ahorros a plazos correspondientes a los 50 socios con mayores montos acumulados bajo esta modalidad (incluye a los 20 Mayores ahorristas).</t>
  </si>
  <si>
    <t>Total de cartera de ahorros a plazos: se registra la cartera total de los ahorros a plazos.</t>
  </si>
  <si>
    <t>Total de cartera de ahorros a la vista: se registra la cartera total de los ahorros a la vista.</t>
  </si>
  <si>
    <t>Concentración de Ahorros a Plazos por Socios.</t>
  </si>
  <si>
    <t>Concentración de Ahorros por Socios.</t>
  </si>
  <si>
    <t>2° Mayor Ahorrista: se registrará el segundo mayor monto de ahorros acumulado por un socio.</t>
  </si>
  <si>
    <t>Mayor ahorrista: se registrará el mayor monto de ahorros (a la vista + a plazos) acumulado por un socio.</t>
  </si>
  <si>
    <t>3° Mayor Ahorrista: se registrará el tercer mayor monto de ahorros acumulado por un socio.</t>
  </si>
  <si>
    <t>10 Mayores Ahorristas: se registrará suma de ahorros correspondientes a los 10 socios con mayores montos acumulados bajo esta modalidad.</t>
  </si>
  <si>
    <t>20 Mayores Ahorristas: se registrará suma de ahorros correspondiente a los 20 socios con mayores montos acumulados bajo esta modalidad (incluye a los 10 Mayores ahorristas).</t>
  </si>
  <si>
    <t>50 Mayores Ahorristas: se registrará suma de ahorros correspondientes a los 50 socios con mayores montos acumulados bajo esta modalidad (incluye a los 20 Mayores ahorristas).</t>
  </si>
  <si>
    <t>100 Mayores Ahorristas: se registrará suma de ahorros correspondientes a los 100 socios con mayores montos acumulados bajo esta modalidad (incluye a los 50 Mayores ahorristas).</t>
  </si>
  <si>
    <t>Demás Ahorristas: se registra el resto de la cartera de ahorro, que será igual a la cartera total menos los 100 mayores ahorristas.</t>
  </si>
  <si>
    <t>Total de cartera de ahorros: se registra la cartera total de los ahorros.</t>
  </si>
  <si>
    <t>Demás Ahorristas: se registra el resto de la cartera de ahorro a plazos, que será igual a la cartera total a plazos menos los 100 mayores ahorristas a plazos.</t>
  </si>
  <si>
    <t>Demás Ahorristas: se registra el resto de la cartera de ahorro a la vista, que será igual a la cartera total de ahorro a la vista menos los 100 mayores ahorristas a la vista.</t>
  </si>
  <si>
    <t>DEPÓSITOS EN FINANCIERAS. En Guaraníes.</t>
  </si>
  <si>
    <t>DEPÓSITOS EN FINANCIERAS. En Moneda Extranjera.</t>
  </si>
  <si>
    <t>Concentración de Depósitos.</t>
  </si>
  <si>
    <t>Créditos sin garantías</t>
  </si>
  <si>
    <t>Cartera total de créditos</t>
  </si>
  <si>
    <t>Concentración de Depósitos en Centrales. En Guaraníes.</t>
  </si>
  <si>
    <t>Concentración de Depósitos en Centrales. En moneda Extranjera.</t>
  </si>
  <si>
    <t>FINANCIERA</t>
  </si>
  <si>
    <t>FINANCIERA 01</t>
  </si>
  <si>
    <t>FINANCIERA 02</t>
  </si>
  <si>
    <t>FINANCIERA 03</t>
  </si>
  <si>
    <t>FINANCIERA 04</t>
  </si>
  <si>
    <t>FINANCIERA 05</t>
  </si>
  <si>
    <t>FINANCIERA 06</t>
  </si>
  <si>
    <t>FINANCIERA 07</t>
  </si>
  <si>
    <t>FINANCIERA 08</t>
  </si>
  <si>
    <t>FINANCIERA 09</t>
  </si>
  <si>
    <t>FINANCIERA 10</t>
  </si>
  <si>
    <t>FINANCIERA 11</t>
  </si>
  <si>
    <t>FINANCIERA 12</t>
  </si>
  <si>
    <t>FINANCIERA 13</t>
  </si>
  <si>
    <t>FINANCIERA 14</t>
  </si>
  <si>
    <t>FINANCIERA 15</t>
  </si>
  <si>
    <t>BRECHA DE LIQUIDEZ (*)</t>
  </si>
  <si>
    <t>Intereses devengados reconocidos no cobrados</t>
  </si>
  <si>
    <t>Saldo Contable despúes de Previsiones</t>
  </si>
  <si>
    <t>(*)  El INCOOP podrá exigir a las cooperativas, en cualquier momento y más aún cuando han presentado problemas de índice de liquidez, el cálculo de brechas de liquidez, de acuerdo al numeral 4.4 del Marco Regulatorio.</t>
  </si>
  <si>
    <t>CLASIFICACIÓN DE CARTERA DE CREDITOS Y PREVISIONES.  CARTERA DE CRÉDITOS VÍNCULADOS</t>
  </si>
  <si>
    <t>INGRESOS Operativos</t>
  </si>
  <si>
    <t>Intereses s/ Depósitos de Ahorro a la Vista Sector Cooperativo</t>
  </si>
  <si>
    <t>Intereses s/Depósitos a Plazo Fijo Sector Cooperativo</t>
  </si>
  <si>
    <t>INGRESOS NO OPERATIVOS</t>
  </si>
  <si>
    <t>COSTOS Y GASTOS OPERATIVOS</t>
  </si>
  <si>
    <t>Intereses Punitorios Pagados a Otras Cooperativas e Inst. sin Fines de Lucro</t>
  </si>
  <si>
    <t>CUADRO DE REVALÚO Y DEPRECIACIÓN (**)</t>
  </si>
  <si>
    <t>(**)  Presentación al cierre de cada ejercicio.</t>
  </si>
  <si>
    <t>Caja</t>
  </si>
  <si>
    <t>Depósitos a la Vista Bancos</t>
  </si>
  <si>
    <t>Bancos Cta Cte</t>
  </si>
  <si>
    <t>Depósitos a la Vista Otras Inst Financieras</t>
  </si>
  <si>
    <t>CDA Bancos del Pais</t>
  </si>
  <si>
    <t>Valores Emitidos por el Sector Público</t>
  </si>
  <si>
    <t>Letras de Regulación Monetaria</t>
  </si>
  <si>
    <t>Depósitos a Plazo Fijo Sector Bancos</t>
  </si>
  <si>
    <t>Depósitos a Plazo Fijo Otras Inst Financieras</t>
  </si>
  <si>
    <t>Otros Valores con opción de conversión en efectivo inmediatamente</t>
  </si>
  <si>
    <t>Ejercicio Anterior</t>
  </si>
  <si>
    <t>Ejercicio Actual</t>
  </si>
  <si>
    <t>Descripción</t>
  </si>
  <si>
    <t>Depósitos a Plazo Fijo Sector Cooperativo</t>
  </si>
  <si>
    <t>RIESGO DE PERDIDA DE ACTIVOS</t>
  </si>
  <si>
    <t>TOTAL DE RIESGO DE PERDIDAS DE ACTIVOS</t>
  </si>
  <si>
    <t>Código</t>
  </si>
  <si>
    <t>Cuenta</t>
  </si>
  <si>
    <t>Datos sobre socios en la Cooperativa</t>
  </si>
  <si>
    <t>Socios al inicio del ejercicio</t>
  </si>
  <si>
    <t>Socios fallecidos durante el ejercicio</t>
  </si>
  <si>
    <t>Socios adminitidos durante el ejercicio</t>
  </si>
  <si>
    <t>Socios expulsados durante el ejercicio</t>
  </si>
  <si>
    <t>Socios excluidos durante el ejercicio</t>
  </si>
  <si>
    <t>Socios renunciantes durante el ejercicio</t>
  </si>
  <si>
    <t>Socios al cierre del ejercicio</t>
  </si>
  <si>
    <t>Previsiones Requeridas</t>
  </si>
  <si>
    <t>Previsiones constituidas</t>
  </si>
  <si>
    <t>Mayor monto depositado en un banco, financiera o cooperativa</t>
  </si>
  <si>
    <t>Mayor monto depositado en una central o banco de propiedad cooperativa</t>
  </si>
  <si>
    <t>Préstamos con Garantía Hipotecaria</t>
  </si>
  <si>
    <t>Préstamos garantizados con caución de ahorros</t>
  </si>
  <si>
    <t>Cartera neta de créditos, excepto los ponderados con 20% y 50%.</t>
  </si>
  <si>
    <t>El resto de los activos y contingentes</t>
  </si>
  <si>
    <t>Créditos garantizados en su totalidad con colocaciones en el Banco Central del Paraguay</t>
  </si>
  <si>
    <t>Créditos garantizados en su totalidad por Cooperativas Tipo A y Centrales Cooperativas, Bancos y Financieras</t>
  </si>
  <si>
    <t>Ponderado</t>
  </si>
  <si>
    <t>% Ponderación</t>
  </si>
  <si>
    <t>[Nombre Cooperativa]</t>
  </si>
  <si>
    <t>V010</t>
  </si>
  <si>
    <t>V006</t>
  </si>
  <si>
    <t>Depósitos a la vista e Inversiones con plazo hasta 30 días en las Cooperativas Tipo  A, Centrales Cooperativas.</t>
  </si>
  <si>
    <t>Inversiones de plazo mayor a 30 días en las Coop. Tipo  A y Centrales Coop.</t>
  </si>
  <si>
    <t>Inversiones con plazos hasta 30 días en Cooperativas Tipo B y C.</t>
  </si>
  <si>
    <t>Inversiones con plazos hasta 30 días en Cooeperativas Tipo B y Tipo C</t>
  </si>
  <si>
    <t>Depósitos a la vista e Inversiones con plazos hasta 30 días en las Cooperativas Tipo  A, Centrales Cooperativas.</t>
  </si>
  <si>
    <t>Inversiones de plazos mayor a 30 días en Cooperativas Tipo A y Centrales Cooperativas</t>
  </si>
  <si>
    <t>MODIFICACIÓN DE TÉRMINOS Y CONDICIONES CREDITICIAS</t>
  </si>
  <si>
    <t>Cantidad</t>
  </si>
  <si>
    <t>Cartera de créditos con ampliación de plazos</t>
  </si>
  <si>
    <t>Cartera de créditos consolidados</t>
  </si>
  <si>
    <t>Cartera de créditos con prórrogas</t>
  </si>
  <si>
    <t>Cartera de créditos refinanciados</t>
  </si>
  <si>
    <t>ACTIVOS Y PASIVOS EN MONEDAS EXTRANJERAS</t>
  </si>
  <si>
    <t>Moneda</t>
  </si>
  <si>
    <t>Cotización</t>
  </si>
  <si>
    <t>TOTAL DE ACTIVOS</t>
  </si>
  <si>
    <t>TOTAL DE PASIVOS</t>
  </si>
  <si>
    <t>De 1 a 1080 días</t>
  </si>
  <si>
    <t>De 1081 a 1440 días</t>
  </si>
  <si>
    <t>Más de 1440 días</t>
  </si>
  <si>
    <t>PREVISIONES SOBRE OTRAS INVERSIONES.</t>
  </si>
  <si>
    <t>PROPORCIÓN DE LAS PÉRDIDAS DE LA SOCIEDAD</t>
  </si>
  <si>
    <t>Desde el 50%</t>
  </si>
  <si>
    <t>De 51% a 60%</t>
  </si>
  <si>
    <t>De 61% a 80%</t>
  </si>
  <si>
    <t>De 81% a 100%</t>
  </si>
  <si>
    <t>BALANCE GENERAL</t>
  </si>
  <si>
    <t>Cód. Cuenta</t>
  </si>
  <si>
    <t>Descripción de Concepto</t>
  </si>
  <si>
    <t>ACTIVO</t>
  </si>
  <si>
    <t>REALIZABLE A CORTO PLAZO</t>
  </si>
  <si>
    <t>DISPONIBILIDADES</t>
  </si>
  <si>
    <t>Efectivo y Cheques a Depositar</t>
  </si>
  <si>
    <t>Fondos en la Empresa</t>
  </si>
  <si>
    <t>Depósitos a la Vista Sector Cooperativo</t>
  </si>
  <si>
    <t>(Previsiones Acumuladas para Depósitos a la Vista)</t>
  </si>
  <si>
    <t>Depósitos a Plazo y Valores Financ con venc de 1 a 30 Días</t>
  </si>
  <si>
    <t>Valores Emitidos por el Sector Privado</t>
  </si>
  <si>
    <t>(Prev Acum Sobre Dep y Valores Financ con vencde 1 a 30 Días)</t>
  </si>
  <si>
    <t>Inversiones Temporales</t>
  </si>
  <si>
    <t>(Previsiones Acum Sobre Inversiones Temporales)</t>
  </si>
  <si>
    <t>Créditos</t>
  </si>
  <si>
    <t>Créditos al Día</t>
  </si>
  <si>
    <t>Normales</t>
  </si>
  <si>
    <t>Amortizables</t>
  </si>
  <si>
    <t>Plazo Único</t>
  </si>
  <si>
    <t>Descuento de Documentos</t>
  </si>
  <si>
    <t>Préstamos a Cooperativas y otras entidades sin fines de Lucro</t>
  </si>
  <si>
    <t>Préstamos Vinculados</t>
  </si>
  <si>
    <t>Préstamos a Ex Socios Pendiente de Cobro</t>
  </si>
  <si>
    <t>Préstamos Judicializados</t>
  </si>
  <si>
    <t>Préstamos Refinanciados</t>
  </si>
  <si>
    <t>Préstamos Refinanciados - Vinculados</t>
  </si>
  <si>
    <t>(Previsión para Préstamos a Ex socios, Judicializados y Refinanciados)</t>
  </si>
  <si>
    <t>Tarjetas de Crédito</t>
  </si>
  <si>
    <t>Créditos con Tarjetas de Crédito</t>
  </si>
  <si>
    <t>Créditos - Vinculados</t>
  </si>
  <si>
    <t>Vivienda con Garantía Hipotecaria</t>
  </si>
  <si>
    <t>Créditos para compra de Vivienda</t>
  </si>
  <si>
    <t>Créditos para remodelación o ampliación de Vivienda</t>
  </si>
  <si>
    <t>Créditos para compra de Vivienda - Vinculados</t>
  </si>
  <si>
    <t>Créditos para remodelación o ampliación de Vivienda - Vinculados</t>
  </si>
  <si>
    <t>Créditos Otorgados por la EIC</t>
  </si>
  <si>
    <t>Créditos Vencidos</t>
  </si>
  <si>
    <t>(Previsiones Acumuladas para Créditos)</t>
  </si>
  <si>
    <t>(Previsiones Adicionales Acumuladas sobre Créditos)</t>
  </si>
  <si>
    <t>(Previsiones Acumuladas Opcional para Coops Tipo C)</t>
  </si>
  <si>
    <t>Intereses Devengados</t>
  </si>
  <si>
    <t>Intereses Devengados s/ Créditos</t>
  </si>
  <si>
    <t>Intereses Devengados s/ Depósitos</t>
  </si>
  <si>
    <t>Cuentas por Cobrar</t>
  </si>
  <si>
    <t>Comisiones por Cobrar por Créditos otorgados</t>
  </si>
  <si>
    <t>Comisiones por Cobrar por Gestión de Cobranza</t>
  </si>
  <si>
    <t>Comisiones por Emisión y Renovación de Tarjetas de Crédito</t>
  </si>
  <si>
    <t>Comisiones por Cobrar por Otras Operaciones</t>
  </si>
  <si>
    <t>Cheques Diferidos</t>
  </si>
  <si>
    <t>Facturas por Venta de Bienes y Servicios</t>
  </si>
  <si>
    <t>Documentos a Cobrar</t>
  </si>
  <si>
    <t>Letras y Otros Documentos por Cobrar</t>
  </si>
  <si>
    <t>(Previsiones acumuladas Cuentas por cobrar)</t>
  </si>
  <si>
    <t>Otros Créditos</t>
  </si>
  <si>
    <t>Crédito Fiscal</t>
  </si>
  <si>
    <t>Anticipos de Impuestos</t>
  </si>
  <si>
    <t>Anticipos al Personal</t>
  </si>
  <si>
    <t>Anticipos a Proveedores</t>
  </si>
  <si>
    <t>Fondos entregados para gastos al personal</t>
  </si>
  <si>
    <t>Anticipos de Gastos a directivos a rendir</t>
  </si>
  <si>
    <t>Arrendamientos</t>
  </si>
  <si>
    <t>Juicios en proceso</t>
  </si>
  <si>
    <t>Fondos por Cobrar de apoyos gubernamentales</t>
  </si>
  <si>
    <t>Otras cuentas por Cobrar</t>
  </si>
  <si>
    <t>(Previsiones Acumuladas para Otros Créditos)</t>
  </si>
  <si>
    <t>EXISTENCIAS</t>
  </si>
  <si>
    <t>Existencias</t>
  </si>
  <si>
    <t>Mercaderías</t>
  </si>
  <si>
    <t>Insumos</t>
  </si>
  <si>
    <t>Materia Prima</t>
  </si>
  <si>
    <t>Producto en proceso</t>
  </si>
  <si>
    <t>Producto Terminado</t>
  </si>
  <si>
    <t>(Previsiones Acumuladas-Existencias)</t>
  </si>
  <si>
    <t>OTROS ACTIVOS</t>
  </si>
  <si>
    <t>Diversos</t>
  </si>
  <si>
    <t>Transferencias Internas</t>
  </si>
  <si>
    <t>Indemnizaciones Reclamadas por Siniestros</t>
  </si>
  <si>
    <t>(Previsiones Acumuladas para Créd Diversos)</t>
  </si>
  <si>
    <t>Gastos Pagados por Adelantado</t>
  </si>
  <si>
    <t>Materiales e Insumos en Existencias</t>
  </si>
  <si>
    <t>Seguros Pagados por Adelantado</t>
  </si>
  <si>
    <t>Alquileres Pagados por Adelantado</t>
  </si>
  <si>
    <t>Otros Gastos Pagados por Adelantado</t>
  </si>
  <si>
    <t>REALIZABLE A LARGO PLAZO</t>
  </si>
  <si>
    <t>INSTRUMENTOS FINANCIEROS</t>
  </si>
  <si>
    <t>CREDITOS</t>
  </si>
  <si>
    <t>INVERSIONES Y PARTICIPACIONES</t>
  </si>
  <si>
    <t>Inversiones</t>
  </si>
  <si>
    <t>Aportaciones a Centrales Cooperativas</t>
  </si>
  <si>
    <t>Aportaciones en Otras Coop Nacionales</t>
  </si>
  <si>
    <t>Aportaciones a Organismos Coopdel Exterior</t>
  </si>
  <si>
    <t>Inversiones en Acciones de Sociedades</t>
  </si>
  <si>
    <t>Bienes Destinados para Venta</t>
  </si>
  <si>
    <t>Otros Tipos de Inversiones</t>
  </si>
  <si>
    <t>(Prev Acumuladas sobre Inversiones)</t>
  </si>
  <si>
    <t>PROPIEDAD, PLANTA Y EQUIPOS</t>
  </si>
  <si>
    <t>Permanente</t>
  </si>
  <si>
    <t>Edificios</t>
  </si>
  <si>
    <t>Terreno</t>
  </si>
  <si>
    <t>Equipos y Software Informáticos</t>
  </si>
  <si>
    <t>(Depreciaciones Acumuladas Permanente)</t>
  </si>
  <si>
    <t>Activos Restringidos</t>
  </si>
  <si>
    <t>Activos de Disponibilidad Restringida</t>
  </si>
  <si>
    <t>Partidas Pendientes de Conciliación</t>
  </si>
  <si>
    <t>Cheques Rechazados</t>
  </si>
  <si>
    <t>Fondo de Garantía Tarjetas</t>
  </si>
  <si>
    <t>(Previsión Acum Sobre Activos Restringidos)</t>
  </si>
  <si>
    <t>Cargos Diferidos</t>
  </si>
  <si>
    <t>Gastos de Organización y Constitución</t>
  </si>
  <si>
    <t>Plusvalía en Inversiones</t>
  </si>
  <si>
    <t>(Amortización Acumulada Cargos Diferidos)</t>
  </si>
  <si>
    <t>Intangibles</t>
  </si>
  <si>
    <t>Marcas y Patentes</t>
  </si>
  <si>
    <t>Llaves de Negocios</t>
  </si>
  <si>
    <t>Licencia de Manufacturas</t>
  </si>
  <si>
    <t>(Amortización Acumulada Intangibles)</t>
  </si>
  <si>
    <t>Bienes Adjudicados a Realizar</t>
  </si>
  <si>
    <t>Bienes Muebles Adjudicados</t>
  </si>
  <si>
    <t>Bienes Inmuebles Adjudicados</t>
  </si>
  <si>
    <t>Bienes Muebles Recibidos en Dación de Pago</t>
  </si>
  <si>
    <t>Bienes Inmuebles Recibidos en Dación de Pago</t>
  </si>
  <si>
    <t>(Previsión Acum sobre Bienes Adjudicados o Recibidos en Dación de Pago)</t>
  </si>
  <si>
    <t>PASIVO</t>
  </si>
  <si>
    <t>EXIGIBLE A CORTO PLAZO</t>
  </si>
  <si>
    <t>COMPROMISOS FINANCIEROS</t>
  </si>
  <si>
    <t>Deudas Financ c/Socios,No Socios, Ot Coop e Inst sin Fines de Lucro</t>
  </si>
  <si>
    <t>Deudas Financieras con Socios</t>
  </si>
  <si>
    <t>Ahorros a la Vista Captados de personas físicas o naturales</t>
  </si>
  <si>
    <t>Ahorros a la Vista Captados de personas jurídicas</t>
  </si>
  <si>
    <t>Ahorros a Plazo Captados de personas físicas o naturales</t>
  </si>
  <si>
    <t>Ahorros a Plazo Captados de personas jurídicas</t>
  </si>
  <si>
    <t>Ahorros Programados Captados</t>
  </si>
  <si>
    <t>Otras Captaciones de Ahorros</t>
  </si>
  <si>
    <t>Deudas Financieras con  No Socios</t>
  </si>
  <si>
    <t>Otras Deudas</t>
  </si>
  <si>
    <t>Préstamos de Ot Coop e Instsin Fines Lucro</t>
  </si>
  <si>
    <t>Títulos de Deuda-Bonos</t>
  </si>
  <si>
    <t>Cuentas a Pagar Tarjetas de Crédito</t>
  </si>
  <si>
    <t>Deudas Financ Con Otras Entidades</t>
  </si>
  <si>
    <t>Deudas con Entitades Bancarias y Financieras</t>
  </si>
  <si>
    <t>Sobregiro en Cuenta Corriente</t>
  </si>
  <si>
    <t>Deudas con Organismos Nacionales no Bancarios</t>
  </si>
  <si>
    <t>Deudas con Organismos Internacionales</t>
  </si>
  <si>
    <t>Intereses a Pagar</t>
  </si>
  <si>
    <t>Intereses a Pagar Socios</t>
  </si>
  <si>
    <t>Intereses Devengados a Pagar Ahorro a la Vista personas físicas o naturales</t>
  </si>
  <si>
    <t>Intereses Devengados a Pagar Ahorro a la Vista personas jurídicas</t>
  </si>
  <si>
    <t>Intereses Devengados a Pagar Ahorros a Plazo personas físicas o naturales</t>
  </si>
  <si>
    <t>Intereses Devengados a Pagar Ahorros a Plazo personas jurídicas</t>
  </si>
  <si>
    <t>Intereses Devengados Ahorros Programados Captados</t>
  </si>
  <si>
    <t>Intereses Devengados a Pagar Otras Captaciones de Ahorros</t>
  </si>
  <si>
    <t>Intereses a Pagar No Socios</t>
  </si>
  <si>
    <t>Otros Intereses a Pagar</t>
  </si>
  <si>
    <t>Intereses Devengados a Pagar Préstamos de Ot Coop e Instsin Fines Lucro</t>
  </si>
  <si>
    <t>Intereses Devengados a Pagar Deudas con Entitades Bancarias y Financieras</t>
  </si>
  <si>
    <t>Intereses Devengados a Pagar Deudas con Organismos Nacionales No Bancarios</t>
  </si>
  <si>
    <t>Intereses Devengados a Pagar Deudas con Organismos Internacionales</t>
  </si>
  <si>
    <t>Intereses Devengados a Pagar por Títulos de Deuda-Bonos</t>
  </si>
  <si>
    <t>COMPROMISOS NO FINANCIEROS</t>
  </si>
  <si>
    <t>Cuentas y Obligaciones a Pagar</t>
  </si>
  <si>
    <t>Cuentas a Pagar</t>
  </si>
  <si>
    <t>Cuentas a Pagar Proveedores</t>
  </si>
  <si>
    <t>Comisiones por Pagar</t>
  </si>
  <si>
    <t>Recaudaciones de Terceros a Pagar</t>
  </si>
  <si>
    <t>Otras Cuentas a Pagar</t>
  </si>
  <si>
    <t>Obligaciones por Pagar</t>
  </si>
  <si>
    <t>Giros, remesas y transferencias a Pagar</t>
  </si>
  <si>
    <t>Sueldos Personal Administrativo y Otros a Pagar</t>
  </si>
  <si>
    <t>Beneficios a Pagar</t>
  </si>
  <si>
    <t>Reposiciones de Gastos a Pagar</t>
  </si>
  <si>
    <t>Dietas a Pagar</t>
  </si>
  <si>
    <t>Otras Obligaciones a Pagar</t>
  </si>
  <si>
    <t>Sobrante de Caja</t>
  </si>
  <si>
    <t>Provisiones</t>
  </si>
  <si>
    <t>Obligaciones Fiscales</t>
  </si>
  <si>
    <t>Aporte Ley 2157 INCOOP</t>
  </si>
  <si>
    <t>Aportaciones a Devolver</t>
  </si>
  <si>
    <t>Provisiones Varias</t>
  </si>
  <si>
    <t>Excedentes a Distribuir</t>
  </si>
  <si>
    <t>Obligaciones por Servicios</t>
  </si>
  <si>
    <t>Obligaciones Sociales</t>
  </si>
  <si>
    <t>Fondos</t>
  </si>
  <si>
    <t>Formación y Capacitación (70%)</t>
  </si>
  <si>
    <t>Actividades sociales y recretativas (30%)</t>
  </si>
  <si>
    <t>Otros Fondos</t>
  </si>
  <si>
    <t>Entidades de Integración Cooperativa</t>
  </si>
  <si>
    <t>Solidaridad</t>
  </si>
  <si>
    <t>Fondo p/ Protección de Préstamos</t>
  </si>
  <si>
    <t>Fondo p/ Diferencia de Cambio</t>
  </si>
  <si>
    <t>Otros Fondos de Corto Plazo</t>
  </si>
  <si>
    <t>Ingreso Diferido</t>
  </si>
  <si>
    <t>Intereses y Otros Accesorios s/ Refinanciación</t>
  </si>
  <si>
    <t>Alquileres Cobrados por Adelantado</t>
  </si>
  <si>
    <t>Rentas recibidas por Anticipado</t>
  </si>
  <si>
    <t>Otros Ingresos Diferidos</t>
  </si>
  <si>
    <t>EXIGIBLE A LARGO PLAZO</t>
  </si>
  <si>
    <t>Deudas Financ c/Socios, No Socios, Ot Coop e Inst sin Fines de Lucro</t>
  </si>
  <si>
    <t>Préstamos de Ot Coop e Inst. sin Fines Lucro</t>
  </si>
  <si>
    <t>Fondo de Previsión para Despido</t>
  </si>
  <si>
    <t>Otras previsiones para Contingencias</t>
  </si>
  <si>
    <t>Intereses y Comisiones recibidas por Anticipado</t>
  </si>
  <si>
    <t>PATRIMONIO NETO</t>
  </si>
  <si>
    <t>CAPITAL</t>
  </si>
  <si>
    <t>Capital Social</t>
  </si>
  <si>
    <t>Capital Suscripto</t>
  </si>
  <si>
    <t>Capital por Revalúo Ley 438/94</t>
  </si>
  <si>
    <t>Menos: Socios Suscriptores</t>
  </si>
  <si>
    <t>RESERVAS</t>
  </si>
  <si>
    <t>Capital Institucional</t>
  </si>
  <si>
    <t>Reserva Legal</t>
  </si>
  <si>
    <t>Reserva para Adquisición Activo Fijo</t>
  </si>
  <si>
    <t>Otras Reservas y Fondos Irrepartibles</t>
  </si>
  <si>
    <t>Donaciones de Capital</t>
  </si>
  <si>
    <t>Donaciones Corrientes</t>
  </si>
  <si>
    <t>Reserva Institucional</t>
  </si>
  <si>
    <t>Capital no Institucional</t>
  </si>
  <si>
    <t>Reserva de Revalúo Irrepartible</t>
  </si>
  <si>
    <t>Revalúo Técnico</t>
  </si>
  <si>
    <t>RESULTADOS</t>
  </si>
  <si>
    <t>Resultados</t>
  </si>
  <si>
    <t>Del Ejercicio</t>
  </si>
  <si>
    <t>Excedentes del Ejercicio</t>
  </si>
  <si>
    <t>(Pérdidas del Ejercicio)</t>
  </si>
  <si>
    <t>Acumulado</t>
  </si>
  <si>
    <t>Excedentes del Ejercicio anterior</t>
  </si>
  <si>
    <t>(Pérdidas del Ejercicio anterior)</t>
  </si>
  <si>
    <t>(Pérdidas Acumuladas)</t>
  </si>
  <si>
    <t>CUADRO DE RESULTADO</t>
  </si>
  <si>
    <t>Comisiones por otros servicios Financieros</t>
  </si>
  <si>
    <t>COSTOS Y GASTOS Operativos</t>
  </si>
  <si>
    <t>Intereses Punitorios Pagados a Otras Cooperativas e Instsin Fines de Lucro</t>
  </si>
  <si>
    <t>Materiales, Utiles y Papeleria</t>
  </si>
  <si>
    <t>Mercadeo</t>
  </si>
  <si>
    <t>Material publicitario</t>
  </si>
  <si>
    <t>Estudios de Mercado</t>
  </si>
  <si>
    <t>Gastos Administrativos y Operativos</t>
  </si>
  <si>
    <t>Gastos Administrativos</t>
  </si>
  <si>
    <t>Pérdida por Venta de inversiones</t>
  </si>
  <si>
    <t>Pérdida por Venta de Cartera de Créditos</t>
  </si>
  <si>
    <t>Pérdida en Venta de bienes</t>
  </si>
  <si>
    <t>Pérdida en Venta de bienes adjudicados o Recibidos en Dación de Pago</t>
  </si>
  <si>
    <t>Pérdida en Venta de activos Fijos</t>
  </si>
  <si>
    <t>EXCEDENTES Y PÉRDIDAS</t>
  </si>
  <si>
    <t xml:space="preserve">  Excedente</t>
  </si>
  <si>
    <t xml:space="preserve">   Del Ejercicio</t>
  </si>
  <si>
    <t>Excedente Ordinario</t>
  </si>
  <si>
    <t>Excedente Especial</t>
  </si>
  <si>
    <t xml:space="preserve">  Pérdidas</t>
  </si>
  <si>
    <t>Pérdidas Ordinarias</t>
  </si>
  <si>
    <t>Pérdidas Especiales</t>
  </si>
  <si>
    <t>CUENTA DE ORDEN</t>
  </si>
  <si>
    <t>CUENTAS DE ORDEN DEUDORAS</t>
  </si>
  <si>
    <t>De Control Administrativo</t>
  </si>
  <si>
    <t>Garantias Reales recibidas</t>
  </si>
  <si>
    <t>Comodities recibidos para Fijación de Precios</t>
  </si>
  <si>
    <t>Préstamos Liquidados por Incobrables</t>
  </si>
  <si>
    <t>Préstamos en Gestion Judicial</t>
  </si>
  <si>
    <t>Pólizas de Seguros Contratadas</t>
  </si>
  <si>
    <t>Bienes Adjudicados</t>
  </si>
  <si>
    <t>Contratos en Arrendamiento Financiero</t>
  </si>
  <si>
    <t>Mercaderias Recibidas en Consignación</t>
  </si>
  <si>
    <t>Cupones recibidos por CDA a Plazo</t>
  </si>
  <si>
    <t>De Contingencias</t>
  </si>
  <si>
    <t>Deudores por Garantías Otorgadas</t>
  </si>
  <si>
    <t>Intereses s/ Préstamos de Dudosa Recuperac</t>
  </si>
  <si>
    <t>CUENTAS DE ORDEN DEUDORAS PER CONTRA</t>
  </si>
  <si>
    <t>Otorgantes de Garantías Reales</t>
  </si>
  <si>
    <t>Comodities para Fijacion de Precios Recibidos</t>
  </si>
  <si>
    <t>Liquidación de préstamos por Incobrables</t>
  </si>
  <si>
    <t>Refinanciaciones de Préstamos</t>
  </si>
  <si>
    <t>Polizas de Seguros</t>
  </si>
  <si>
    <t>Adjudicaciones de Bienes</t>
  </si>
  <si>
    <t>Arrendamientos Financieros Sobre Contratos</t>
  </si>
  <si>
    <t>Acreedores por Mercaderias recibidas en Consignación</t>
  </si>
  <si>
    <t>CDA a Plazo cupones recibidos</t>
  </si>
  <si>
    <t>Otorgantes de Garantías</t>
  </si>
  <si>
    <t>Intereses de dudosa recuperación por Préstamos Concedidos</t>
  </si>
  <si>
    <t>CUENTAS DE ORDEN ACREEDORAS</t>
  </si>
  <si>
    <t>CUENTAS DE ORDEN ACREEDORAS PER CONTRA</t>
  </si>
  <si>
    <t>Aportes Compensatorios de Socios Retiros y Exc</t>
  </si>
  <si>
    <t>Demandas Legales</t>
  </si>
  <si>
    <t>Aplicación de aportes a Compensac Retiros y Exc</t>
  </si>
  <si>
    <t>Defensas Legales</t>
  </si>
  <si>
    <t>INDICADORES FINANCIEROS PARA COOPERATIVAS DE AHORRO Y CRÉDITO</t>
  </si>
  <si>
    <t>Indicador</t>
  </si>
  <si>
    <t>R1 -</t>
  </si>
  <si>
    <t>Suficiencia de Previsiones para Cartera de Créditos</t>
  </si>
  <si>
    <t>R2 -</t>
  </si>
  <si>
    <t>Suficiencia de Previsiones para Otros Activos de Riesgo</t>
  </si>
  <si>
    <t>R3 -</t>
  </si>
  <si>
    <t>Índice de Solvencia Patrimonial</t>
  </si>
  <si>
    <t>R4 -</t>
  </si>
  <si>
    <t>Participación de cartera</t>
  </si>
  <si>
    <t>R5 -</t>
  </si>
  <si>
    <t>R6 -</t>
  </si>
  <si>
    <t>R7 -</t>
  </si>
  <si>
    <t xml:space="preserve">R8 - </t>
  </si>
  <si>
    <t xml:space="preserve">R9 - </t>
  </si>
  <si>
    <t xml:space="preserve">R10 - </t>
  </si>
  <si>
    <t>R11 -</t>
  </si>
  <si>
    <t>R12 -</t>
  </si>
  <si>
    <t>Margen de intermediación por actividades de ahorro y crédito</t>
  </si>
  <si>
    <t>R13 -</t>
  </si>
  <si>
    <t>R14 -</t>
  </si>
  <si>
    <t>R16 -</t>
  </si>
  <si>
    <t>Indice de gastos de gobernabilidad</t>
  </si>
  <si>
    <t>R17 -</t>
  </si>
  <si>
    <t>Rendimiento sobre el Activo Total</t>
  </si>
  <si>
    <t>Rendimiento del Capital</t>
  </si>
  <si>
    <t>Índice de Liquidez</t>
  </si>
  <si>
    <t>Indice de Morosidad</t>
  </si>
  <si>
    <t>Indice de Activos Improductivos</t>
  </si>
  <si>
    <t>Financiamiento de Activos Improductivos</t>
  </si>
  <si>
    <t>Límite de Crédito por socio</t>
  </si>
  <si>
    <t>Límite a Captaciones Individuales</t>
  </si>
  <si>
    <t>Concentración de Depósitos en Entidades Financieras</t>
  </si>
  <si>
    <t>Concentración de Depósitos en Centrales y/o Bancos de propiedad cooperativa</t>
  </si>
  <si>
    <t>Demoninación</t>
  </si>
  <si>
    <t>Fórmula</t>
  </si>
  <si>
    <t>Cartera de Créditos Neta</t>
  </si>
  <si>
    <t>11201 +  11202 +  12201 +  12202</t>
  </si>
  <si>
    <t>Activos Improductivos</t>
  </si>
  <si>
    <t>11101+ 111020103+  1120501 +  1220401+  1250401 + 1250201+ 11402+ 1250301 +  1240101</t>
  </si>
  <si>
    <t>Cartera de Créditos Bruta</t>
  </si>
  <si>
    <t>1120101+ 1120103  + 1120104 + 1120105 +  1120201 +  1120203 +  1120204+  1120206  + 1220101 + 1220103 + 1220104 + 1220105 + 1220201 + 1220203 + 1220204 + 1220206</t>
  </si>
  <si>
    <t>Captaciones Totales</t>
  </si>
  <si>
    <t xml:space="preserve"> 2110101+  2110102+  2210101+  2210102</t>
  </si>
  <si>
    <t>Publicidad y Propaganda</t>
  </si>
  <si>
    <t>Gastos de Asamblea</t>
  </si>
  <si>
    <t>Cuadratura</t>
  </si>
  <si>
    <t>Cuadratura 1</t>
  </si>
  <si>
    <t>Cuadratura 2</t>
  </si>
  <si>
    <t>Financiamiento de Activos con Endeudamiento</t>
  </si>
  <si>
    <t>Financiamiento de Activos con Patrimonio Total</t>
  </si>
  <si>
    <t>Gastos operativos en función de ingresos</t>
  </si>
  <si>
    <t>Indice de gastos administrativos</t>
  </si>
  <si>
    <t>Índice de Disponibilidades Inmediatas</t>
  </si>
  <si>
    <t>R15 -</t>
  </si>
  <si>
    <t>LCI -</t>
  </si>
  <si>
    <t>CDEF -</t>
  </si>
  <si>
    <t>CDC -</t>
  </si>
  <si>
    <t>LCS</t>
  </si>
  <si>
    <t>2110103 +  21102 +  2210103 + 22102</t>
  </si>
  <si>
    <t>Créditos externos</t>
  </si>
  <si>
    <t>CAPITAL PRIMARIO</t>
  </si>
  <si>
    <t>CAPITAL SECUNDARIO</t>
  </si>
  <si>
    <t>Excedentes del Ejercicio Anterior por Capitalizar</t>
  </si>
  <si>
    <t>DEDUCCIONES</t>
  </si>
  <si>
    <t>Pérdidas acumuladas de ejercicios anteriores</t>
  </si>
  <si>
    <t>Aportes deducibles de previsiones</t>
  </si>
  <si>
    <t>Déficit de previsiones sobre créditos y otros activos</t>
  </si>
  <si>
    <t>INCREMENTOS</t>
  </si>
  <si>
    <t>Exceso de previsiones sobre créditos y otros activos</t>
  </si>
  <si>
    <t>PATRIMONIO EFECTIVO</t>
  </si>
  <si>
    <t>Previsiones constituidas sobre créditos</t>
  </si>
  <si>
    <t>Previsiones requeridas sobre créditos</t>
  </si>
  <si>
    <t>Previsiones constituidas sobre otros activos de riesgo</t>
  </si>
  <si>
    <t>Previsiones requeridas sobre otros activos de riesgo</t>
  </si>
  <si>
    <t>Déficit de previsiones sobre créditos</t>
  </si>
  <si>
    <t>Déficit de previsiones sobre otros activos</t>
  </si>
  <si>
    <t>Exceso de previsiones sobre créditos</t>
  </si>
  <si>
    <t>Exceso de previsiones sobre otros activos</t>
  </si>
  <si>
    <t>Contingencias</t>
  </si>
  <si>
    <t>Prendarias</t>
  </si>
  <si>
    <t>Préstamos con garantía hipotecaria</t>
  </si>
  <si>
    <t>Préstamos con caución de ahorros en la entidad</t>
  </si>
  <si>
    <t>Cargo diferido autorizado por INCOOP</t>
  </si>
  <si>
    <t>USD</t>
  </si>
  <si>
    <t>AT</t>
  </si>
  <si>
    <t>Dif.</t>
  </si>
  <si>
    <t>Reserva de Revalúo</t>
  </si>
  <si>
    <t xml:space="preserve">EJECUCIÓN PRESUPUESTARIA </t>
  </si>
  <si>
    <t>AL DIA/MES/AÑO</t>
  </si>
  <si>
    <t>DENOMINACIÓN</t>
  </si>
  <si>
    <t>Denominación</t>
  </si>
  <si>
    <t xml:space="preserve">Fecha: </t>
  </si>
  <si>
    <t>dd/mm/aa</t>
  </si>
  <si>
    <t>Fecha:</t>
  </si>
  <si>
    <t xml:space="preserve"> dd/mm/aa</t>
  </si>
  <si>
    <t>DD/MM/AA</t>
  </si>
  <si>
    <t xml:space="preserve"> DD/MM/AA</t>
  </si>
  <si>
    <t xml:space="preserve">FECHA: </t>
  </si>
  <si>
    <t xml:space="preserve">Ejercicio </t>
  </si>
  <si>
    <t>AÑO</t>
  </si>
  <si>
    <t>EJERCICIO</t>
  </si>
  <si>
    <t xml:space="preserve"> AÑO</t>
  </si>
  <si>
    <t>DIA/MES/AÑO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</si>
</sst>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[$-C0A]d\-mmm\-yy;@"/>
    <numFmt numFmtId="168" formatCode="0.0000000%"/>
    <numFmt numFmtId="169" formatCode="0.0"/>
    <numFmt numFmtId="170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i/>
      <sz val="12"/>
      <color indexed="8"/>
      <name val="Times New Roman"/>
      <family val="1"/>
    </font>
    <font>
      <sz val="12"/>
      <color theme="1"/>
      <name val="Tahom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b/>
      <sz val="16"/>
      <color theme="1"/>
      <name val="Arial"/>
      <family val="2"/>
    </font>
    <font>
      <b/>
      <i/>
      <sz val="11"/>
      <color theme="1"/>
      <name val="Tahoma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E5FFE5"/>
        <bgColor theme="0"/>
      </patternFill>
    </fill>
    <fill>
      <patternFill patternType="solid">
        <fgColor rgb="FFEFFFEF"/>
        <bgColor theme="0"/>
      </patternFill>
    </fill>
    <fill>
      <patternFill patternType="solid">
        <fgColor rgb="FFB7FFB7"/>
        <bgColor theme="0"/>
      </patternFill>
    </fill>
    <fill>
      <patternFill patternType="solid">
        <fgColor rgb="FFC9FFC9"/>
        <bgColor theme="0"/>
      </patternFill>
    </fill>
    <fill>
      <patternFill patternType="solid">
        <fgColor rgb="FFF3FFF3"/>
        <bgColor indexed="64"/>
      </patternFill>
    </fill>
    <fill>
      <patternFill patternType="solid">
        <fgColor rgb="FFB9FFDC"/>
        <bgColor theme="0"/>
      </patternFill>
    </fill>
    <fill>
      <patternFill patternType="solid">
        <fgColor rgb="FF97FFCB"/>
        <bgColor theme="0"/>
      </patternFill>
    </fill>
    <fill>
      <patternFill patternType="solid">
        <fgColor rgb="FFCDFFE6"/>
        <bgColor theme="0"/>
      </patternFill>
    </fill>
    <fill>
      <patternFill patternType="solid">
        <fgColor rgb="FFE5FFF2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6" tint="0.79998168889431442"/>
        <bgColor theme="0"/>
      </patternFill>
    </fill>
  </fills>
  <borders count="1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hair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dashed">
        <color theme="1"/>
      </right>
      <top style="hair">
        <color theme="1"/>
      </top>
      <bottom style="thin">
        <color theme="1"/>
      </bottom>
      <diagonal/>
    </border>
    <border>
      <left style="dashed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hair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ashDotDot">
        <color auto="1"/>
      </right>
      <top style="thin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dotted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DotDot">
        <color auto="1"/>
      </right>
      <top style="dotted">
        <color auto="1"/>
      </top>
      <bottom style="thin">
        <color auto="1"/>
      </bottom>
      <diagonal/>
    </border>
    <border>
      <left style="dashDotDot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ashDot">
        <color rgb="FF00B050"/>
      </right>
      <top style="hair">
        <color rgb="FF00B050"/>
      </top>
      <bottom style="double">
        <color rgb="FF00B050"/>
      </bottom>
      <diagonal/>
    </border>
    <border>
      <left style="dash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hair">
        <color rgb="FF00B050"/>
      </top>
      <bottom style="hair">
        <color rgb="FF00B050"/>
      </bottom>
      <diagonal/>
    </border>
    <border>
      <left/>
      <right style="dashDot">
        <color rgb="FF00B050"/>
      </right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double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double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ashDotDot">
        <color rgb="FF00B050"/>
      </right>
      <top style="hair">
        <color rgb="FF00B050"/>
      </top>
      <bottom style="double">
        <color rgb="FF00B050"/>
      </bottom>
      <diagonal/>
    </border>
    <border>
      <left style="dashDotDot">
        <color rgb="FF00B050"/>
      </left>
      <right style="double">
        <color rgb="FF00B050"/>
      </right>
      <top style="hair">
        <color rgb="FF00B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/>
      <top style="double">
        <color rgb="FF00B050"/>
      </top>
      <bottom style="hair">
        <color rgb="FF00B050"/>
      </bottom>
      <diagonal/>
    </border>
    <border>
      <left/>
      <right style="dashDot">
        <color indexed="64"/>
      </right>
      <top style="thin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dotted">
        <color indexed="64"/>
      </bottom>
      <diagonal/>
    </border>
    <border>
      <left/>
      <right style="dashDot">
        <color indexed="64"/>
      </right>
      <top style="dotted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dotted">
        <color indexed="64"/>
      </bottom>
      <diagonal/>
    </border>
    <border>
      <left style="dashDot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ashDotDot">
        <color indexed="64"/>
      </right>
      <top style="hair">
        <color indexed="64"/>
      </top>
      <bottom style="hair">
        <color indexed="64"/>
      </bottom>
      <diagonal/>
    </border>
    <border>
      <left/>
      <right style="dashDotDot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indexed="64"/>
      </left>
      <right style="dashDot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 style="dashDot">
        <color indexed="64"/>
      </right>
      <top style="dotted">
        <color indexed="64"/>
      </top>
      <bottom style="double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ashDot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DotDot">
        <color rgb="FF00B050"/>
      </left>
      <right/>
      <top style="hair">
        <color rgb="FF00B050"/>
      </top>
      <bottom style="hair">
        <color rgb="FF00B050"/>
      </bottom>
      <diagonal/>
    </border>
    <border>
      <left style="dashDotDot">
        <color rgb="FF00B050"/>
      </left>
      <right/>
      <top style="hair">
        <color rgb="FF00B050"/>
      </top>
      <bottom style="double">
        <color rgb="FF00B050"/>
      </bottom>
      <diagonal/>
    </border>
    <border>
      <left style="dashDotDot">
        <color indexed="64"/>
      </left>
      <right/>
      <top style="thin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hair">
        <color indexed="64"/>
      </bottom>
      <diagonal/>
    </border>
    <border>
      <left style="dashDotDot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ashDotDot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ashDotDot">
        <color auto="1"/>
      </right>
      <top style="hair">
        <color auto="1"/>
      </top>
      <bottom/>
      <diagonal/>
    </border>
    <border>
      <left style="dashDotDot">
        <color indexed="64"/>
      </left>
      <right style="dashDotDot">
        <color indexed="64"/>
      </right>
      <top style="hair">
        <color indexed="64"/>
      </top>
      <bottom/>
      <diagonal/>
    </border>
    <border>
      <left style="dashDotDot">
        <color indexed="64"/>
      </left>
      <right/>
      <top style="hair">
        <color indexed="64"/>
      </top>
      <bottom/>
      <diagonal/>
    </border>
    <border>
      <left style="dashDotDot">
        <color auto="1"/>
      </left>
      <right style="thin">
        <color auto="1"/>
      </right>
      <top style="hair">
        <color auto="1"/>
      </top>
      <bottom/>
      <diagonal/>
    </border>
    <border>
      <left/>
      <right style="double">
        <color rgb="FF00B050"/>
      </right>
      <top style="double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double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double">
        <color theme="9" tint="-0.24994659260841701"/>
      </left>
      <right style="dashed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ashed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ed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ed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ouble">
        <color theme="9" tint="-0.24994659260841701"/>
      </left>
      <right style="dashed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ed">
        <color theme="9" tint="-0.24994659260841701"/>
      </left>
      <right style="double">
        <color theme="9" tint="-0.24994659260841701"/>
      </right>
      <top style="hair">
        <color theme="9" tint="-0.24994659260841701"/>
      </top>
      <bottom style="double">
        <color theme="9" tint="-0.24994659260841701"/>
      </bottom>
      <diagonal/>
    </border>
    <border>
      <left style="dashed">
        <color theme="9" tint="-0.24994659260841701"/>
      </left>
      <right/>
      <top style="double">
        <color theme="9" tint="-0.24994659260841701"/>
      </top>
      <bottom style="hair">
        <color theme="9" tint="-0.24994659260841701"/>
      </bottom>
      <diagonal/>
    </border>
    <border>
      <left style="dashed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double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dashed">
        <color theme="9" tint="-0.24994659260841701"/>
      </left>
      <right/>
      <top style="hair">
        <color theme="9" tint="-0.24994659260841701"/>
      </top>
      <bottom style="double">
        <color theme="9" tint="-0.24994659260841701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dashDot">
        <color rgb="FF00B050"/>
      </right>
      <top style="double">
        <color rgb="FF00B050"/>
      </top>
      <bottom style="hair">
        <color rgb="FF00B050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rgb="FF00B050"/>
      </left>
      <right/>
      <top style="double">
        <color rgb="FF00B050"/>
      </top>
      <bottom style="hair">
        <color rgb="FF00B050"/>
      </bottom>
      <diagonal/>
    </border>
    <border>
      <left/>
      <right style="thin">
        <color rgb="FF00B050"/>
      </right>
      <top style="double">
        <color rgb="FF00B050"/>
      </top>
      <bottom style="hair">
        <color rgb="FF00B05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8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1">
    <xf numFmtId="0" fontId="0" fillId="0" borderId="0" xfId="0"/>
    <xf numFmtId="14" fontId="5" fillId="0" borderId="4" xfId="0" applyNumberFormat="1" applyFont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3" fillId="2" borderId="50" xfId="0" applyFont="1" applyFill="1" applyBorder="1" applyAlignment="1" applyProtection="1">
      <alignment horizontal="center"/>
    </xf>
    <xf numFmtId="0" fontId="3" fillId="2" borderId="51" xfId="0" applyFont="1" applyFill="1" applyBorder="1" applyAlignment="1" applyProtection="1">
      <alignment horizontal="center"/>
    </xf>
    <xf numFmtId="14" fontId="3" fillId="2" borderId="52" xfId="0" applyNumberFormat="1" applyFont="1" applyFill="1" applyBorder="1" applyAlignment="1" applyProtection="1">
      <alignment horizontal="center" vertical="center"/>
    </xf>
    <xf numFmtId="3" fontId="3" fillId="2" borderId="55" xfId="0" applyNumberFormat="1" applyFont="1" applyFill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/>
    </xf>
    <xf numFmtId="0" fontId="7" fillId="0" borderId="50" xfId="0" applyFont="1" applyBorder="1" applyAlignment="1" applyProtection="1">
      <alignment horizontal="center" vertical="center" wrapText="1"/>
    </xf>
    <xf numFmtId="0" fontId="7" fillId="0" borderId="51" xfId="0" applyFont="1" applyBorder="1" applyAlignment="1" applyProtection="1">
      <alignment horizontal="center" vertical="center" wrapText="1"/>
    </xf>
    <xf numFmtId="0" fontId="7" fillId="4" borderId="51" xfId="0" applyFont="1" applyFill="1" applyBorder="1" applyAlignment="1" applyProtection="1">
      <alignment horizontal="center" vertical="center" wrapText="1"/>
    </xf>
    <xf numFmtId="0" fontId="4" fillId="4" borderId="51" xfId="0" applyFont="1" applyFill="1" applyBorder="1" applyAlignment="1" applyProtection="1">
      <alignment horizontal="center" vertical="center" wrapText="1"/>
    </xf>
    <xf numFmtId="0" fontId="7" fillId="4" borderId="52" xfId="0" applyFont="1" applyFill="1" applyBorder="1" applyAlignment="1" applyProtection="1">
      <alignment horizontal="center" vertical="center" wrapText="1"/>
    </xf>
    <xf numFmtId="0" fontId="7" fillId="0" borderId="50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wrapText="1"/>
    </xf>
    <xf numFmtId="0" fontId="7" fillId="0" borderId="51" xfId="0" applyFont="1" applyBorder="1" applyAlignment="1" applyProtection="1">
      <alignment horizontal="center" vertical="center"/>
    </xf>
    <xf numFmtId="3" fontId="7" fillId="0" borderId="51" xfId="0" applyNumberFormat="1" applyFont="1" applyBorder="1" applyAlignment="1" applyProtection="1">
      <alignment horizontal="right"/>
      <protection locked="0"/>
    </xf>
    <xf numFmtId="3" fontId="7" fillId="4" borderId="51" xfId="0" applyNumberFormat="1" applyFont="1" applyFill="1" applyBorder="1" applyAlignment="1" applyProtection="1">
      <alignment horizontal="right"/>
      <protection locked="0"/>
    </xf>
    <xf numFmtId="3" fontId="7" fillId="0" borderId="52" xfId="0" applyNumberFormat="1" applyFont="1" applyFill="1" applyBorder="1" applyAlignment="1" applyProtection="1">
      <alignment horizontal="right"/>
      <protection locked="0"/>
    </xf>
    <xf numFmtId="3" fontId="7" fillId="4" borderId="52" xfId="0" applyNumberFormat="1" applyFont="1" applyFill="1" applyBorder="1" applyAlignment="1" applyProtection="1">
      <alignment horizontal="right"/>
      <protection locked="0"/>
    </xf>
    <xf numFmtId="3" fontId="6" fillId="0" borderId="54" xfId="0" applyNumberFormat="1" applyFont="1" applyBorder="1" applyAlignment="1" applyProtection="1">
      <alignment horizontal="center" vertical="center"/>
    </xf>
    <xf numFmtId="3" fontId="6" fillId="4" borderId="54" xfId="0" applyNumberFormat="1" applyFont="1" applyFill="1" applyBorder="1" applyAlignment="1" applyProtection="1">
      <alignment horizontal="center" vertical="center"/>
    </xf>
    <xf numFmtId="3" fontId="5" fillId="4" borderId="54" xfId="0" applyNumberFormat="1" applyFont="1" applyFill="1" applyBorder="1" applyAlignment="1" applyProtection="1">
      <alignment horizontal="center" vertical="center"/>
    </xf>
    <xf numFmtId="3" fontId="6" fillId="4" borderId="55" xfId="0" applyNumberFormat="1" applyFont="1" applyFill="1" applyBorder="1" applyAlignment="1" applyProtection="1">
      <alignment horizontal="center" vertical="center"/>
    </xf>
    <xf numFmtId="0" fontId="16" fillId="0" borderId="50" xfId="0" applyFont="1" applyBorder="1" applyAlignment="1" applyProtection="1">
      <alignment horizontal="center" vertical="center" wrapText="1"/>
    </xf>
    <xf numFmtId="0" fontId="15" fillId="0" borderId="51" xfId="0" applyFont="1" applyBorder="1" applyAlignment="1" applyProtection="1">
      <alignment horizontal="center" vertical="center" wrapText="1"/>
    </xf>
    <xf numFmtId="0" fontId="16" fillId="0" borderId="50" xfId="0" applyFont="1" applyBorder="1" applyAlignment="1" applyProtection="1">
      <alignment horizontal="center" vertical="center"/>
    </xf>
    <xf numFmtId="0" fontId="16" fillId="0" borderId="51" xfId="0" applyFont="1" applyBorder="1" applyAlignment="1" applyProtection="1">
      <alignment horizontal="center" vertical="center" wrapText="1"/>
    </xf>
    <xf numFmtId="9" fontId="16" fillId="0" borderId="51" xfId="0" applyNumberFormat="1" applyFont="1" applyBorder="1" applyAlignment="1" applyProtection="1">
      <alignment horizontal="center"/>
    </xf>
    <xf numFmtId="0" fontId="16" fillId="0" borderId="53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 wrapText="1"/>
    </xf>
    <xf numFmtId="9" fontId="16" fillId="0" borderId="54" xfId="0" applyNumberFormat="1" applyFont="1" applyBorder="1" applyAlignment="1" applyProtection="1">
      <alignment horizontal="center"/>
    </xf>
    <xf numFmtId="0" fontId="16" fillId="0" borderId="37" xfId="0" applyFont="1" applyBorder="1" applyAlignment="1" applyProtection="1">
      <alignment horizontal="center" vertical="center" wrapText="1"/>
    </xf>
    <xf numFmtId="0" fontId="15" fillId="0" borderId="58" xfId="0" applyFont="1" applyBorder="1" applyAlignment="1" applyProtection="1">
      <alignment horizontal="center" vertical="center" wrapText="1"/>
    </xf>
    <xf numFmtId="0" fontId="15" fillId="0" borderId="38" xfId="0" applyFont="1" applyBorder="1" applyAlignment="1" applyProtection="1">
      <alignment horizontal="center" vertical="center" wrapText="1"/>
    </xf>
    <xf numFmtId="0" fontId="16" fillId="0" borderId="58" xfId="0" applyFont="1" applyBorder="1" applyAlignment="1" applyProtection="1">
      <alignment horizontal="center" vertical="center" wrapText="1"/>
    </xf>
    <xf numFmtId="9" fontId="16" fillId="0" borderId="58" xfId="0" applyNumberFormat="1" applyFont="1" applyBorder="1" applyAlignment="1" applyProtection="1">
      <alignment horizontal="center"/>
    </xf>
    <xf numFmtId="0" fontId="16" fillId="0" borderId="59" xfId="0" applyFont="1" applyBorder="1" applyAlignment="1" applyProtection="1">
      <alignment horizontal="center" vertical="center" wrapText="1"/>
    </xf>
    <xf numFmtId="9" fontId="16" fillId="0" borderId="59" xfId="0" applyNumberFormat="1" applyFont="1" applyBorder="1" applyAlignment="1" applyProtection="1">
      <alignment horizontal="center"/>
    </xf>
    <xf numFmtId="14" fontId="3" fillId="2" borderId="38" xfId="0" applyNumberFormat="1" applyFont="1" applyFill="1" applyBorder="1" applyAlignment="1" applyProtection="1">
      <alignment horizontal="center"/>
    </xf>
    <xf numFmtId="3" fontId="11" fillId="2" borderId="38" xfId="0" applyNumberFormat="1" applyFont="1" applyFill="1" applyBorder="1" applyProtection="1">
      <protection locked="0"/>
    </xf>
    <xf numFmtId="3" fontId="11" fillId="2" borderId="38" xfId="1" applyNumberFormat="1" applyFont="1" applyFill="1" applyBorder="1" applyProtection="1">
      <protection locked="0"/>
    </xf>
    <xf numFmtId="0" fontId="3" fillId="2" borderId="83" xfId="0" applyFont="1" applyFill="1" applyBorder="1" applyAlignment="1" applyProtection="1">
      <alignment horizontal="center"/>
    </xf>
    <xf numFmtId="3" fontId="3" fillId="2" borderId="84" xfId="0" applyNumberFormat="1" applyFont="1" applyFill="1" applyBorder="1" applyAlignment="1" applyProtection="1">
      <alignment horizontal="center" vertical="center"/>
    </xf>
    <xf numFmtId="0" fontId="7" fillId="7" borderId="51" xfId="0" applyFont="1" applyFill="1" applyBorder="1" applyAlignment="1" applyProtection="1">
      <alignment horizontal="center" vertical="center" wrapText="1"/>
    </xf>
    <xf numFmtId="3" fontId="6" fillId="7" borderId="54" xfId="0" applyNumberFormat="1" applyFont="1" applyFill="1" applyBorder="1" applyAlignment="1" applyProtection="1">
      <alignment horizontal="center" vertical="center"/>
    </xf>
    <xf numFmtId="0" fontId="0" fillId="8" borderId="0" xfId="0" applyFill="1"/>
    <xf numFmtId="3" fontId="4" fillId="0" borderId="8" xfId="1" applyNumberFormat="1" applyFont="1" applyFill="1" applyBorder="1" applyAlignment="1" applyProtection="1">
      <protection locked="0"/>
    </xf>
    <xf numFmtId="3" fontId="4" fillId="0" borderId="12" xfId="1" applyNumberFormat="1" applyFont="1" applyFill="1" applyBorder="1" applyAlignment="1" applyProtection="1">
      <protection locked="0"/>
    </xf>
    <xf numFmtId="3" fontId="4" fillId="0" borderId="21" xfId="1" applyNumberFormat="1" applyFont="1" applyFill="1" applyBorder="1" applyAlignment="1" applyProtection="1">
      <alignment horizontal="right"/>
      <protection locked="0"/>
    </xf>
    <xf numFmtId="3" fontId="4" fillId="0" borderId="8" xfId="1" applyNumberFormat="1" applyFont="1" applyFill="1" applyBorder="1" applyAlignment="1" applyProtection="1">
      <alignment horizontal="right"/>
      <protection locked="0"/>
    </xf>
    <xf numFmtId="3" fontId="4" fillId="0" borderId="12" xfId="1" applyNumberFormat="1" applyFont="1" applyFill="1" applyBorder="1" applyAlignment="1" applyProtection="1">
      <alignment horizontal="right"/>
      <protection locked="0"/>
    </xf>
    <xf numFmtId="0" fontId="15" fillId="0" borderId="49" xfId="0" applyFont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3" fontId="3" fillId="2" borderId="84" xfId="0" applyNumberFormat="1" applyFont="1" applyFill="1" applyBorder="1" applyAlignment="1" applyProtection="1">
      <alignment horizontal="center"/>
    </xf>
    <xf numFmtId="3" fontId="3" fillId="2" borderId="55" xfId="0" applyNumberFormat="1" applyFont="1" applyFill="1" applyBorder="1" applyAlignment="1" applyProtection="1">
      <alignment horizontal="center"/>
    </xf>
    <xf numFmtId="3" fontId="10" fillId="2" borderId="52" xfId="0" applyNumberFormat="1" applyFont="1" applyFill="1" applyBorder="1" applyAlignment="1" applyProtection="1">
      <alignment horizontal="center" vertical="center"/>
    </xf>
    <xf numFmtId="3" fontId="10" fillId="2" borderId="52" xfId="0" applyNumberFormat="1" applyFont="1" applyFill="1" applyBorder="1" applyProtection="1"/>
    <xf numFmtId="0" fontId="9" fillId="2" borderId="83" xfId="0" applyFont="1" applyFill="1" applyBorder="1" applyProtection="1"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86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left"/>
      <protection locked="0"/>
    </xf>
    <xf numFmtId="0" fontId="9" fillId="2" borderId="86" xfId="0" applyFont="1" applyFill="1" applyBorder="1" applyAlignment="1" applyProtection="1">
      <alignment horizontal="left"/>
      <protection locked="0"/>
    </xf>
    <xf numFmtId="0" fontId="11" fillId="2" borderId="51" xfId="0" applyFont="1" applyFill="1" applyBorder="1" applyAlignment="1" applyProtection="1">
      <alignment horizontal="left"/>
      <protection locked="0"/>
    </xf>
    <xf numFmtId="0" fontId="11" fillId="2" borderId="86" xfId="0" applyFont="1" applyFill="1" applyBorder="1" applyAlignment="1" applyProtection="1">
      <alignment horizontal="left"/>
      <protection locked="0"/>
    </xf>
    <xf numFmtId="0" fontId="9" fillId="0" borderId="83" xfId="0" applyFont="1" applyBorder="1" applyProtection="1">
      <protection locked="0"/>
    </xf>
    <xf numFmtId="0" fontId="11" fillId="0" borderId="83" xfId="0" applyFont="1" applyBorder="1" applyProtection="1">
      <protection locked="0"/>
    </xf>
    <xf numFmtId="3" fontId="4" fillId="4" borderId="51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3" fontId="7" fillId="0" borderId="51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Protection="1"/>
    <xf numFmtId="0" fontId="8" fillId="2" borderId="0" xfId="0" applyFont="1" applyFill="1" applyProtection="1">
      <protection locked="0"/>
    </xf>
    <xf numFmtId="0" fontId="10" fillId="2" borderId="43" xfId="0" applyFont="1" applyFill="1" applyBorder="1" applyAlignment="1" applyProtection="1">
      <alignment horizontal="center" vertical="center"/>
    </xf>
    <xf numFmtId="0" fontId="9" fillId="2" borderId="43" xfId="0" applyFont="1" applyFill="1" applyBorder="1" applyProtection="1"/>
    <xf numFmtId="0" fontId="10" fillId="2" borderId="45" xfId="0" applyFont="1" applyFill="1" applyBorder="1" applyProtection="1"/>
    <xf numFmtId="0" fontId="10" fillId="2" borderId="44" xfId="0" applyFont="1" applyFill="1" applyBorder="1" applyAlignment="1" applyProtection="1">
      <alignment horizontal="center" vertical="center"/>
    </xf>
    <xf numFmtId="0" fontId="10" fillId="2" borderId="0" xfId="0" applyFont="1" applyFill="1" applyBorder="1" applyProtection="1"/>
    <xf numFmtId="0" fontId="9" fillId="0" borderId="0" xfId="0" applyFont="1" applyProtection="1">
      <protection locked="0"/>
    </xf>
    <xf numFmtId="0" fontId="9" fillId="2" borderId="43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64" xfId="0" applyFont="1" applyFill="1" applyBorder="1" applyAlignment="1" applyProtection="1">
      <alignment horizontal="center"/>
    </xf>
    <xf numFmtId="0" fontId="9" fillId="2" borderId="63" xfId="0" applyFont="1" applyFill="1" applyBorder="1" applyAlignment="1" applyProtection="1">
      <alignment vertical="top"/>
    </xf>
    <xf numFmtId="0" fontId="9" fillId="2" borderId="64" xfId="0" applyFont="1" applyFill="1" applyBorder="1" applyAlignment="1" applyProtection="1">
      <alignment vertical="top"/>
    </xf>
    <xf numFmtId="0" fontId="16" fillId="2" borderId="64" xfId="0" applyFont="1" applyFill="1" applyBorder="1" applyAlignment="1" applyProtection="1">
      <alignment vertical="top"/>
    </xf>
    <xf numFmtId="0" fontId="9" fillId="9" borderId="63" xfId="0" applyFont="1" applyFill="1" applyBorder="1" applyAlignment="1" applyProtection="1">
      <alignment vertical="top"/>
    </xf>
    <xf numFmtId="0" fontId="9" fillId="9" borderId="64" xfId="0" applyFont="1" applyFill="1" applyBorder="1" applyAlignment="1" applyProtection="1">
      <alignment vertical="top"/>
    </xf>
    <xf numFmtId="0" fontId="9" fillId="2" borderId="66" xfId="0" applyFont="1" applyFill="1" applyBorder="1" applyAlignment="1" applyProtection="1">
      <alignment vertical="top"/>
    </xf>
    <xf numFmtId="0" fontId="9" fillId="2" borderId="67" xfId="0" applyFont="1" applyFill="1" applyBorder="1" applyAlignment="1" applyProtection="1">
      <alignment vertical="top"/>
    </xf>
    <xf numFmtId="3" fontId="9" fillId="2" borderId="72" xfId="0" applyNumberFormat="1" applyFont="1" applyFill="1" applyBorder="1" applyAlignment="1" applyProtection="1">
      <alignment vertical="top"/>
      <protection locked="0"/>
    </xf>
    <xf numFmtId="3" fontId="9" fillId="2" borderId="72" xfId="0" applyNumberFormat="1" applyFont="1" applyFill="1" applyBorder="1" applyAlignment="1" applyProtection="1">
      <alignment vertical="top"/>
    </xf>
    <xf numFmtId="3" fontId="9" fillId="9" borderId="72" xfId="0" applyNumberFormat="1" applyFont="1" applyFill="1" applyBorder="1" applyAlignment="1" applyProtection="1">
      <alignment vertical="top"/>
    </xf>
    <xf numFmtId="3" fontId="9" fillId="2" borderId="73" xfId="0" applyNumberFormat="1" applyFont="1" applyFill="1" applyBorder="1" applyAlignment="1" applyProtection="1">
      <alignment vertical="top"/>
      <protection locked="0"/>
    </xf>
    <xf numFmtId="3" fontId="9" fillId="2" borderId="67" xfId="0" applyNumberFormat="1" applyFont="1" applyFill="1" applyBorder="1" applyAlignment="1" applyProtection="1">
      <alignment vertical="top"/>
    </xf>
    <xf numFmtId="0" fontId="13" fillId="5" borderId="35" xfId="0" applyFont="1" applyFill="1" applyBorder="1" applyAlignment="1" applyProtection="1">
      <alignment horizontal="center" vertical="center"/>
    </xf>
    <xf numFmtId="0" fontId="9" fillId="2" borderId="97" xfId="0" applyFont="1" applyFill="1" applyBorder="1" applyProtection="1"/>
    <xf numFmtId="0" fontId="9" fillId="2" borderId="95" xfId="0" applyFont="1" applyFill="1" applyBorder="1" applyProtection="1"/>
    <xf numFmtId="0" fontId="9" fillId="2" borderId="94" xfId="0" applyFont="1" applyFill="1" applyBorder="1" applyProtection="1"/>
    <xf numFmtId="0" fontId="9" fillId="2" borderId="96" xfId="0" applyFont="1" applyFill="1" applyBorder="1" applyProtection="1"/>
    <xf numFmtId="3" fontId="10" fillId="2" borderId="40" xfId="0" applyNumberFormat="1" applyFont="1" applyFill="1" applyBorder="1" applyAlignment="1" applyProtection="1">
      <alignment horizontal="center" vertical="center"/>
    </xf>
    <xf numFmtId="0" fontId="6" fillId="0" borderId="89" xfId="0" applyFont="1" applyBorder="1" applyAlignment="1" applyProtection="1">
      <alignment vertical="center"/>
    </xf>
    <xf numFmtId="0" fontId="7" fillId="0" borderId="98" xfId="0" applyFont="1" applyBorder="1" applyAlignment="1" applyProtection="1">
      <alignment horizontal="center" vertical="center" wrapText="1"/>
    </xf>
    <xf numFmtId="0" fontId="7" fillId="0" borderId="98" xfId="0" applyFont="1" applyBorder="1" applyAlignment="1" applyProtection="1">
      <alignment horizontal="center" vertical="center"/>
    </xf>
    <xf numFmtId="3" fontId="6" fillId="7" borderId="102" xfId="0" applyNumberFormat="1" applyFont="1" applyFill="1" applyBorder="1" applyAlignment="1" applyProtection="1">
      <alignment horizontal="center" vertical="center"/>
    </xf>
    <xf numFmtId="3" fontId="5" fillId="4" borderId="102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Protection="1">
      <protection locked="0"/>
    </xf>
    <xf numFmtId="0" fontId="6" fillId="0" borderId="103" xfId="0" applyFont="1" applyBorder="1" applyAlignment="1" applyProtection="1">
      <alignment vertical="center"/>
      <protection locked="0"/>
    </xf>
    <xf numFmtId="0" fontId="6" fillId="0" borderId="104" xfId="0" applyFont="1" applyBorder="1" applyAlignment="1" applyProtection="1">
      <alignment vertical="center"/>
      <protection locked="0"/>
    </xf>
    <xf numFmtId="0" fontId="6" fillId="0" borderId="51" xfId="0" applyFont="1" applyBorder="1" applyAlignment="1" applyProtection="1">
      <alignment horizontal="center" vertical="center" wrapText="1"/>
    </xf>
    <xf numFmtId="0" fontId="6" fillId="0" borderId="87" xfId="0" applyFont="1" applyBorder="1" applyAlignment="1" applyProtection="1">
      <alignment horizontal="center" vertical="center"/>
      <protection locked="0"/>
    </xf>
    <xf numFmtId="0" fontId="7" fillId="4" borderId="105" xfId="0" applyFont="1" applyFill="1" applyBorder="1" applyAlignment="1" applyProtection="1">
      <alignment horizontal="center" vertical="center" wrapText="1"/>
    </xf>
    <xf numFmtId="3" fontId="7" fillId="0" borderId="105" xfId="0" applyNumberFormat="1" applyFont="1" applyFill="1" applyBorder="1" applyAlignment="1" applyProtection="1">
      <alignment horizontal="right"/>
      <protection locked="0"/>
    </xf>
    <xf numFmtId="3" fontId="7" fillId="4" borderId="105" xfId="0" applyNumberFormat="1" applyFont="1" applyFill="1" applyBorder="1" applyAlignment="1" applyProtection="1">
      <alignment horizontal="right"/>
      <protection locked="0"/>
    </xf>
    <xf numFmtId="3" fontId="6" fillId="4" borderId="106" xfId="0" applyNumberFormat="1" applyFont="1" applyFill="1" applyBorder="1" applyAlignment="1" applyProtection="1">
      <alignment horizontal="center" vertical="center"/>
    </xf>
    <xf numFmtId="3" fontId="7" fillId="0" borderId="51" xfId="0" applyNumberFormat="1" applyFont="1" applyFill="1" applyBorder="1" applyAlignment="1" applyProtection="1">
      <alignment horizontal="right"/>
      <protection locked="0"/>
    </xf>
    <xf numFmtId="3" fontId="6" fillId="4" borderId="102" xfId="0" applyNumberFormat="1" applyFont="1" applyFill="1" applyBorder="1" applyAlignment="1" applyProtection="1">
      <alignment horizontal="center" vertical="center"/>
    </xf>
    <xf numFmtId="0" fontId="7" fillId="4" borderId="107" xfId="0" applyFont="1" applyFill="1" applyBorder="1" applyAlignment="1" applyProtection="1">
      <alignment horizontal="center" vertical="center" wrapText="1"/>
    </xf>
    <xf numFmtId="3" fontId="7" fillId="0" borderId="107" xfId="0" applyNumberFormat="1" applyFont="1" applyFill="1" applyBorder="1" applyAlignment="1" applyProtection="1">
      <alignment horizontal="right"/>
      <protection locked="0"/>
    </xf>
    <xf numFmtId="3" fontId="7" fillId="4" borderId="107" xfId="0" applyNumberFormat="1" applyFont="1" applyFill="1" applyBorder="1" applyAlignment="1" applyProtection="1">
      <alignment horizontal="right"/>
      <protection locked="0"/>
    </xf>
    <xf numFmtId="3" fontId="6" fillId="4" borderId="108" xfId="0" applyNumberFormat="1" applyFont="1" applyFill="1" applyBorder="1" applyAlignment="1" applyProtection="1">
      <alignment horizontal="center" vertical="center"/>
    </xf>
    <xf numFmtId="0" fontId="6" fillId="0" borderId="47" xfId="0" applyFont="1" applyBorder="1" applyAlignment="1" applyProtection="1">
      <alignment vertical="center"/>
    </xf>
    <xf numFmtId="0" fontId="6" fillId="0" borderId="82" xfId="0" applyFont="1" applyBorder="1" applyAlignment="1" applyProtection="1">
      <alignment vertical="center"/>
    </xf>
    <xf numFmtId="0" fontId="6" fillId="0" borderId="87" xfId="0" applyFont="1" applyBorder="1" applyAlignment="1" applyProtection="1">
      <alignment vertical="center"/>
      <protection locked="0"/>
    </xf>
    <xf numFmtId="0" fontId="5" fillId="0" borderId="4" xfId="0" applyNumberFormat="1" applyFont="1" applyBorder="1" applyAlignment="1" applyProtection="1">
      <alignment horizontal="center"/>
    </xf>
    <xf numFmtId="3" fontId="16" fillId="0" borderId="51" xfId="0" applyNumberFormat="1" applyFont="1" applyBorder="1" applyAlignment="1" applyProtection="1">
      <alignment horizontal="center"/>
      <protection locked="0"/>
    </xf>
    <xf numFmtId="3" fontId="16" fillId="0" borderId="54" xfId="0" applyNumberFormat="1" applyFont="1" applyBorder="1" applyAlignment="1" applyProtection="1">
      <alignment horizontal="center"/>
      <protection locked="0"/>
    </xf>
    <xf numFmtId="3" fontId="16" fillId="0" borderId="58" xfId="0" applyNumberFormat="1" applyFont="1" applyBorder="1" applyAlignment="1" applyProtection="1">
      <alignment horizontal="center"/>
      <protection locked="0"/>
    </xf>
    <xf numFmtId="3" fontId="16" fillId="0" borderId="59" xfId="0" applyNumberFormat="1" applyFont="1" applyBorder="1" applyAlignment="1" applyProtection="1">
      <alignment horizontal="center"/>
      <protection locked="0"/>
    </xf>
    <xf numFmtId="3" fontId="9" fillId="2" borderId="44" xfId="0" applyNumberFormat="1" applyFont="1" applyFill="1" applyBorder="1" applyProtection="1">
      <protection locked="0"/>
    </xf>
    <xf numFmtId="3" fontId="9" fillId="2" borderId="83" xfId="0" applyNumberFormat="1" applyFont="1" applyFill="1" applyBorder="1" applyProtection="1">
      <protection locked="0"/>
    </xf>
    <xf numFmtId="3" fontId="9" fillId="2" borderId="51" xfId="0" applyNumberFormat="1" applyFont="1" applyFill="1" applyBorder="1" applyAlignment="1" applyProtection="1">
      <alignment horizontal="center" vertical="center"/>
      <protection locked="0"/>
    </xf>
    <xf numFmtId="3" fontId="9" fillId="2" borderId="86" xfId="0" applyNumberFormat="1" applyFont="1" applyFill="1" applyBorder="1" applyAlignment="1" applyProtection="1">
      <alignment horizontal="center" vertical="center"/>
      <protection locked="0"/>
    </xf>
    <xf numFmtId="3" fontId="9" fillId="2" borderId="51" xfId="0" applyNumberFormat="1" applyFont="1" applyFill="1" applyBorder="1" applyAlignment="1" applyProtection="1">
      <alignment horizontal="left"/>
      <protection locked="0"/>
    </xf>
    <xf numFmtId="3" fontId="9" fillId="2" borderId="86" xfId="0" applyNumberFormat="1" applyFont="1" applyFill="1" applyBorder="1" applyAlignment="1" applyProtection="1">
      <alignment horizontal="left"/>
      <protection locked="0"/>
    </xf>
    <xf numFmtId="3" fontId="11" fillId="2" borderId="51" xfId="0" applyNumberFormat="1" applyFont="1" applyFill="1" applyBorder="1" applyAlignment="1" applyProtection="1">
      <alignment horizontal="left"/>
      <protection locked="0"/>
    </xf>
    <xf numFmtId="3" fontId="11" fillId="2" borderId="86" xfId="0" applyNumberFormat="1" applyFont="1" applyFill="1" applyBorder="1" applyAlignment="1" applyProtection="1">
      <alignment horizontal="left"/>
      <protection locked="0"/>
    </xf>
    <xf numFmtId="0" fontId="3" fillId="2" borderId="53" xfId="0" applyNumberFormat="1" applyFont="1" applyFill="1" applyBorder="1" applyAlignment="1" applyProtection="1">
      <alignment horizontal="center" vertical="center"/>
    </xf>
    <xf numFmtId="3" fontId="13" fillId="5" borderId="93" xfId="0" applyNumberFormat="1" applyFont="1" applyFill="1" applyBorder="1" applyAlignment="1" applyProtection="1">
      <alignment horizontal="center" vertical="center"/>
      <protection locked="0"/>
    </xf>
    <xf numFmtId="0" fontId="5" fillId="2" borderId="53" xfId="0" applyNumberFormat="1" applyFont="1" applyFill="1" applyBorder="1" applyAlignment="1" applyProtection="1">
      <alignment horizontal="center"/>
    </xf>
    <xf numFmtId="3" fontId="9" fillId="2" borderId="38" xfId="0" applyNumberFormat="1" applyFont="1" applyFill="1" applyBorder="1" applyProtection="1">
      <protection locked="0"/>
    </xf>
    <xf numFmtId="0" fontId="0" fillId="2" borderId="87" xfId="0" applyFill="1" applyBorder="1" applyProtection="1"/>
    <xf numFmtId="3" fontId="7" fillId="7" borderId="51" xfId="0" applyNumberFormat="1" applyFont="1" applyFill="1" applyBorder="1" applyAlignment="1" applyProtection="1">
      <alignment horizontal="right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0" fillId="7" borderId="0" xfId="0" applyFill="1"/>
    <xf numFmtId="0" fontId="9" fillId="7" borderId="0" xfId="0" applyFont="1" applyFill="1"/>
    <xf numFmtId="0" fontId="9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7" borderId="0" xfId="0" applyFont="1" applyFill="1"/>
    <xf numFmtId="9" fontId="9" fillId="7" borderId="0" xfId="0" applyNumberFormat="1" applyFont="1" applyFill="1" applyAlignment="1">
      <alignment horizontal="center" vertical="center"/>
    </xf>
    <xf numFmtId="0" fontId="10" fillId="7" borderId="112" xfId="0" applyFont="1" applyFill="1" applyBorder="1"/>
    <xf numFmtId="0" fontId="10" fillId="7" borderId="113" xfId="0" applyFont="1" applyFill="1" applyBorder="1" applyAlignment="1">
      <alignment horizontal="center" vertical="center"/>
    </xf>
    <xf numFmtId="0" fontId="10" fillId="7" borderId="114" xfId="0" applyFont="1" applyFill="1" applyBorder="1" applyAlignment="1">
      <alignment horizontal="center" vertical="center"/>
    </xf>
    <xf numFmtId="0" fontId="10" fillId="7" borderId="115" xfId="0" applyFont="1" applyFill="1" applyBorder="1"/>
    <xf numFmtId="0" fontId="16" fillId="0" borderId="74" xfId="0" applyFont="1" applyBorder="1" applyAlignment="1" applyProtection="1">
      <alignment horizontal="center" vertical="center" wrapText="1"/>
    </xf>
    <xf numFmtId="0" fontId="15" fillId="0" borderId="75" xfId="0" applyFont="1" applyBorder="1" applyAlignment="1" applyProtection="1">
      <alignment horizontal="center" vertical="center" wrapText="1"/>
    </xf>
    <xf numFmtId="0" fontId="15" fillId="0" borderId="76" xfId="0" applyFont="1" applyBorder="1" applyAlignment="1" applyProtection="1">
      <alignment horizontal="center" vertical="center" wrapText="1"/>
    </xf>
    <xf numFmtId="0" fontId="16" fillId="0" borderId="74" xfId="0" applyFont="1" applyBorder="1" applyAlignment="1" applyProtection="1">
      <alignment horizontal="center" vertical="center"/>
    </xf>
    <xf numFmtId="0" fontId="16" fillId="0" borderId="75" xfId="0" applyFont="1" applyBorder="1" applyAlignment="1" applyProtection="1">
      <alignment horizontal="center" vertical="center" wrapText="1"/>
    </xf>
    <xf numFmtId="9" fontId="16" fillId="0" borderId="75" xfId="0" applyNumberFormat="1" applyFont="1" applyBorder="1" applyAlignment="1" applyProtection="1">
      <alignment horizontal="center"/>
    </xf>
    <xf numFmtId="0" fontId="16" fillId="0" borderId="77" xfId="0" applyFont="1" applyBorder="1" applyAlignment="1" applyProtection="1">
      <alignment horizontal="center" vertical="center"/>
    </xf>
    <xf numFmtId="0" fontId="16" fillId="0" borderId="78" xfId="0" applyFont="1" applyBorder="1" applyAlignment="1" applyProtection="1">
      <alignment horizontal="center" vertical="center" wrapText="1"/>
    </xf>
    <xf numFmtId="9" fontId="16" fillId="0" borderId="78" xfId="0" applyNumberFormat="1" applyFont="1" applyBorder="1" applyAlignment="1" applyProtection="1">
      <alignment horizont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5" fillId="0" borderId="118" xfId="0" applyFont="1" applyBorder="1" applyAlignment="1" applyProtection="1">
      <alignment horizontal="center" vertical="center" wrapText="1"/>
    </xf>
    <xf numFmtId="0" fontId="15" fillId="0" borderId="121" xfId="0" applyFont="1" applyBorder="1" applyAlignment="1" applyProtection="1">
      <alignment horizontal="center" vertical="center" wrapText="1"/>
    </xf>
    <xf numFmtId="3" fontId="9" fillId="7" borderId="0" xfId="0" applyNumberFormat="1" applyFont="1" applyFill="1"/>
    <xf numFmtId="49" fontId="21" fillId="8" borderId="0" xfId="0" applyNumberFormat="1" applyFont="1" applyFill="1" applyAlignment="1" applyProtection="1">
      <alignment vertical="center"/>
      <protection locked="0"/>
    </xf>
    <xf numFmtId="3" fontId="4" fillId="0" borderId="28" xfId="1" applyNumberFormat="1" applyFont="1" applyFill="1" applyBorder="1" applyAlignment="1" applyProtection="1">
      <alignment horizontal="right"/>
      <protection locked="0"/>
    </xf>
    <xf numFmtId="3" fontId="9" fillId="2" borderId="83" xfId="0" applyNumberFormat="1" applyFont="1" applyFill="1" applyBorder="1" applyAlignment="1" applyProtection="1">
      <alignment horizontal="right"/>
      <protection locked="0"/>
    </xf>
    <xf numFmtId="3" fontId="9" fillId="2" borderId="51" xfId="0" applyNumberFormat="1" applyFont="1" applyFill="1" applyBorder="1" applyAlignment="1" applyProtection="1">
      <alignment horizontal="right" vertical="center"/>
      <protection locked="0"/>
    </xf>
    <xf numFmtId="3" fontId="9" fillId="2" borderId="86" xfId="0" applyNumberFormat="1" applyFont="1" applyFill="1" applyBorder="1" applyAlignment="1" applyProtection="1">
      <alignment horizontal="right" vertical="center"/>
      <protection locked="0"/>
    </xf>
    <xf numFmtId="3" fontId="9" fillId="2" borderId="51" xfId="0" applyNumberFormat="1" applyFont="1" applyFill="1" applyBorder="1" applyAlignment="1" applyProtection="1">
      <alignment horizontal="right"/>
      <protection locked="0"/>
    </xf>
    <xf numFmtId="3" fontId="9" fillId="2" borderId="86" xfId="0" applyNumberFormat="1" applyFont="1" applyFill="1" applyBorder="1" applyAlignment="1" applyProtection="1">
      <alignment horizontal="right"/>
      <protection locked="0"/>
    </xf>
    <xf numFmtId="3" fontId="11" fillId="2" borderId="51" xfId="0" applyNumberFormat="1" applyFont="1" applyFill="1" applyBorder="1" applyAlignment="1" applyProtection="1">
      <alignment horizontal="right"/>
      <protection locked="0"/>
    </xf>
    <xf numFmtId="3" fontId="11" fillId="2" borderId="86" xfId="0" applyNumberFormat="1" applyFont="1" applyFill="1" applyBorder="1" applyAlignment="1" applyProtection="1">
      <alignment horizontal="right"/>
      <protection locked="0"/>
    </xf>
    <xf numFmtId="3" fontId="9" fillId="0" borderId="83" xfId="0" applyNumberFormat="1" applyFont="1" applyBorder="1" applyProtection="1">
      <protection locked="0"/>
    </xf>
    <xf numFmtId="3" fontId="11" fillId="0" borderId="83" xfId="0" applyNumberFormat="1" applyFont="1" applyBorder="1" applyProtection="1">
      <protection locked="0"/>
    </xf>
    <xf numFmtId="3" fontId="16" fillId="0" borderId="51" xfId="0" applyNumberFormat="1" applyFont="1" applyBorder="1" applyAlignment="1" applyProtection="1">
      <alignment horizontal="center" vertical="center" wrapText="1"/>
      <protection locked="0"/>
    </xf>
    <xf numFmtId="3" fontId="9" fillId="9" borderId="125" xfId="0" applyNumberFormat="1" applyFont="1" applyFill="1" applyBorder="1" applyProtection="1">
      <protection locked="0"/>
    </xf>
    <xf numFmtId="41" fontId="0" fillId="2" borderId="0" xfId="4" applyFont="1" applyFill="1" applyProtection="1">
      <protection locked="0"/>
    </xf>
    <xf numFmtId="41" fontId="0" fillId="2" borderId="0" xfId="0" applyNumberFormat="1" applyFill="1" applyProtection="1">
      <protection locked="0"/>
    </xf>
    <xf numFmtId="165" fontId="0" fillId="2" borderId="0" xfId="5" applyNumberFormat="1" applyFont="1" applyFill="1" applyProtection="1">
      <protection locked="0"/>
    </xf>
    <xf numFmtId="10" fontId="0" fillId="2" borderId="0" xfId="5" applyNumberFormat="1" applyFont="1" applyFill="1" applyProtection="1">
      <protection locked="0"/>
    </xf>
    <xf numFmtId="3" fontId="0" fillId="2" borderId="0" xfId="0" applyNumberFormat="1" applyFill="1" applyProtection="1">
      <protection locked="0"/>
    </xf>
    <xf numFmtId="3" fontId="10" fillId="7" borderId="0" xfId="0" applyNumberFormat="1" applyFont="1" applyFill="1" applyAlignment="1">
      <alignment horizontal="right" vertical="center"/>
    </xf>
    <xf numFmtId="0" fontId="9" fillId="10" borderId="0" xfId="0" applyFont="1" applyFill="1"/>
    <xf numFmtId="0" fontId="9" fillId="10" borderId="0" xfId="0" applyFont="1" applyFill="1" applyAlignment="1">
      <alignment horizontal="right"/>
    </xf>
    <xf numFmtId="3" fontId="10" fillId="7" borderId="0" xfId="0" applyNumberFormat="1" applyFont="1" applyFill="1"/>
    <xf numFmtId="0" fontId="0" fillId="0" borderId="0" xfId="0" applyFill="1" applyProtection="1">
      <protection locked="0"/>
    </xf>
    <xf numFmtId="3" fontId="10" fillId="7" borderId="116" xfId="0" applyNumberFormat="1" applyFont="1" applyFill="1" applyBorder="1" applyAlignment="1">
      <alignment horizontal="center" vertical="center"/>
    </xf>
    <xf numFmtId="3" fontId="10" fillId="7" borderId="117" xfId="0" applyNumberFormat="1" applyFont="1" applyFill="1" applyBorder="1" applyAlignment="1">
      <alignment horizontal="center" vertical="center"/>
    </xf>
    <xf numFmtId="3" fontId="15" fillId="0" borderId="52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38" xfId="0" applyNumberFormat="1" applyFont="1" applyFill="1" applyBorder="1" applyAlignment="1" applyProtection="1">
      <alignment horizontal="center"/>
      <protection locked="0"/>
    </xf>
    <xf numFmtId="3" fontId="15" fillId="0" borderId="40" xfId="0" applyNumberFormat="1" applyFont="1" applyFill="1" applyBorder="1" applyAlignment="1" applyProtection="1">
      <alignment horizontal="center"/>
      <protection locked="0"/>
    </xf>
    <xf numFmtId="3" fontId="15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76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75" xfId="0" applyNumberFormat="1" applyFont="1" applyFill="1" applyBorder="1" applyAlignment="1" applyProtection="1">
      <alignment horizontal="center"/>
      <protection locked="0"/>
    </xf>
    <xf numFmtId="3" fontId="16" fillId="0" borderId="76" xfId="0" applyNumberFormat="1" applyFont="1" applyFill="1" applyBorder="1" applyAlignment="1" applyProtection="1">
      <alignment horizontal="center"/>
      <protection locked="0"/>
    </xf>
    <xf numFmtId="3" fontId="16" fillId="0" borderId="78" xfId="0" applyNumberFormat="1" applyFont="1" applyFill="1" applyBorder="1" applyAlignment="1" applyProtection="1">
      <alignment horizontal="center"/>
      <protection locked="0"/>
    </xf>
    <xf numFmtId="3" fontId="16" fillId="0" borderId="79" xfId="0" applyNumberFormat="1" applyFont="1" applyFill="1" applyBorder="1" applyAlignment="1" applyProtection="1">
      <alignment horizontal="center"/>
      <protection locked="0"/>
    </xf>
    <xf numFmtId="0" fontId="3" fillId="6" borderId="120" xfId="0" applyFont="1" applyFill="1" applyBorder="1" applyAlignment="1" applyProtection="1">
      <alignment horizontal="center" vertical="center"/>
    </xf>
    <xf numFmtId="0" fontId="3" fillId="2" borderId="121" xfId="0" applyFont="1" applyFill="1" applyBorder="1" applyAlignment="1" applyProtection="1">
      <alignment horizontal="center"/>
    </xf>
    <xf numFmtId="0" fontId="3" fillId="6" borderId="60" xfId="0" applyFont="1" applyFill="1" applyBorder="1" applyAlignment="1" applyProtection="1">
      <alignment vertical="center"/>
    </xf>
    <xf numFmtId="0" fontId="3" fillId="2" borderId="37" xfId="0" applyFont="1" applyFill="1" applyBorder="1" applyAlignment="1" applyProtection="1"/>
    <xf numFmtId="0" fontId="11" fillId="2" borderId="37" xfId="0" applyFont="1" applyFill="1" applyBorder="1" applyAlignment="1" applyProtection="1"/>
    <xf numFmtId="0" fontId="3" fillId="2" borderId="37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left" vertical="center"/>
    </xf>
    <xf numFmtId="0" fontId="11" fillId="2" borderId="39" xfId="0" applyFont="1" applyFill="1" applyBorder="1" applyAlignment="1" applyProtection="1"/>
    <xf numFmtId="3" fontId="11" fillId="2" borderId="40" xfId="1" applyNumberFormat="1" applyFont="1" applyFill="1" applyBorder="1" applyProtection="1">
      <protection locked="0"/>
    </xf>
    <xf numFmtId="0" fontId="3" fillId="6" borderId="128" xfId="0" applyFont="1" applyFill="1" applyBorder="1" applyAlignment="1" applyProtection="1">
      <alignment horizontal="center" vertical="center"/>
    </xf>
    <xf numFmtId="3" fontId="11" fillId="2" borderId="40" xfId="0" applyNumberFormat="1" applyFont="1" applyFill="1" applyBorder="1" applyProtection="1">
      <protection locked="0"/>
    </xf>
    <xf numFmtId="0" fontId="11" fillId="2" borderId="129" xfId="0" applyFont="1" applyFill="1" applyBorder="1" applyAlignment="1" applyProtection="1"/>
    <xf numFmtId="3" fontId="11" fillId="2" borderId="132" xfId="0" applyNumberFormat="1" applyFont="1" applyFill="1" applyBorder="1" applyProtection="1">
      <protection locked="0"/>
    </xf>
    <xf numFmtId="3" fontId="9" fillId="7" borderId="113" xfId="0" applyNumberFormat="1" applyFont="1" applyFill="1" applyBorder="1" applyAlignment="1" applyProtection="1">
      <alignment horizontal="center" vertical="center"/>
      <protection locked="0"/>
    </xf>
    <xf numFmtId="3" fontId="9" fillId="7" borderId="114" xfId="0" applyNumberFormat="1" applyFont="1" applyFill="1" applyBorder="1" applyAlignment="1" applyProtection="1">
      <alignment horizontal="center" vertical="center"/>
      <protection locked="0"/>
    </xf>
    <xf numFmtId="3" fontId="15" fillId="0" borderId="118" xfId="0" applyNumberFormat="1" applyFont="1" applyFill="1" applyBorder="1" applyAlignment="1" applyProtection="1">
      <alignment horizontal="center"/>
    </xf>
    <xf numFmtId="3" fontId="15" fillId="0" borderId="78" xfId="0" applyNumberFormat="1" applyFont="1" applyFill="1" applyBorder="1" applyAlignment="1" applyProtection="1">
      <alignment horizontal="center"/>
    </xf>
    <xf numFmtId="3" fontId="10" fillId="0" borderId="0" xfId="0" applyNumberFormat="1" applyFont="1" applyFill="1" applyAlignment="1" applyProtection="1">
      <alignment horizontal="center" vertical="center"/>
    </xf>
    <xf numFmtId="166" fontId="9" fillId="2" borderId="0" xfId="1" applyNumberFormat="1" applyFont="1" applyFill="1" applyProtection="1"/>
    <xf numFmtId="0" fontId="0" fillId="0" borderId="0" xfId="0" applyProtection="1"/>
    <xf numFmtId="0" fontId="3" fillId="2" borderId="69" xfId="0" applyFont="1" applyFill="1" applyBorder="1" applyAlignment="1" applyProtection="1"/>
    <xf numFmtId="0" fontId="3" fillId="2" borderId="72" xfId="0" applyFont="1" applyFill="1" applyBorder="1" applyAlignment="1" applyProtection="1">
      <alignment horizontal="center"/>
    </xf>
    <xf numFmtId="166" fontId="10" fillId="2" borderId="65" xfId="1" applyNumberFormat="1" applyFont="1" applyFill="1" applyBorder="1" applyAlignment="1" applyProtection="1">
      <alignment horizontal="center" vertical="center"/>
    </xf>
    <xf numFmtId="166" fontId="9" fillId="2" borderId="72" xfId="1" applyNumberFormat="1" applyFont="1" applyFill="1" applyBorder="1" applyAlignment="1" applyProtection="1">
      <alignment vertical="top"/>
      <protection locked="0"/>
    </xf>
    <xf numFmtId="166" fontId="9" fillId="2" borderId="65" xfId="1" applyNumberFormat="1" applyFont="1" applyFill="1" applyBorder="1" applyProtection="1">
      <protection locked="0"/>
    </xf>
    <xf numFmtId="166" fontId="16" fillId="2" borderId="72" xfId="1" applyNumberFormat="1" applyFont="1" applyFill="1" applyBorder="1" applyAlignment="1" applyProtection="1">
      <alignment vertical="top"/>
      <protection locked="0"/>
    </xf>
    <xf numFmtId="166" fontId="9" fillId="0" borderId="72" xfId="1" applyNumberFormat="1" applyFont="1" applyFill="1" applyBorder="1" applyAlignment="1" applyProtection="1">
      <alignment vertical="top"/>
      <protection locked="0"/>
    </xf>
    <xf numFmtId="166" fontId="9" fillId="9" borderId="72" xfId="1" applyNumberFormat="1" applyFont="1" applyFill="1" applyBorder="1" applyAlignment="1" applyProtection="1">
      <alignment vertical="top"/>
      <protection locked="0"/>
    </xf>
    <xf numFmtId="166" fontId="9" fillId="9" borderId="65" xfId="1" applyNumberFormat="1" applyFont="1" applyFill="1" applyBorder="1" applyProtection="1">
      <protection locked="0"/>
    </xf>
    <xf numFmtId="166" fontId="9" fillId="2" borderId="73" xfId="1" applyNumberFormat="1" applyFont="1" applyFill="1" applyBorder="1" applyAlignment="1" applyProtection="1">
      <alignment vertical="top"/>
      <protection locked="0"/>
    </xf>
    <xf numFmtId="166" fontId="9" fillId="2" borderId="68" xfId="1" applyNumberFormat="1" applyFont="1" applyFill="1" applyBorder="1" applyProtection="1">
      <protection locked="0"/>
    </xf>
    <xf numFmtId="166" fontId="9" fillId="2" borderId="0" xfId="0" applyNumberFormat="1" applyFont="1" applyFill="1" applyProtection="1"/>
    <xf numFmtId="0" fontId="0" fillId="7" borderId="0" xfId="0" applyFill="1" applyProtection="1"/>
    <xf numFmtId="166" fontId="9" fillId="2" borderId="0" xfId="1" applyNumberFormat="1" applyFont="1" applyFill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3" fillId="2" borderId="134" xfId="0" applyFont="1" applyFill="1" applyBorder="1" applyAlignment="1" applyProtection="1">
      <alignment horizontal="center" vertical="center"/>
      <protection locked="0"/>
    </xf>
    <xf numFmtId="0" fontId="3" fillId="2" borderId="135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right"/>
    </xf>
    <xf numFmtId="0" fontId="3" fillId="2" borderId="64" xfId="0" applyFont="1" applyFill="1" applyBorder="1" applyAlignment="1" applyProtection="1">
      <alignment horizontal="left" vertical="center"/>
    </xf>
    <xf numFmtId="0" fontId="10" fillId="2" borderId="66" xfId="0" applyFont="1" applyFill="1" applyBorder="1" applyAlignment="1" applyProtection="1">
      <alignment horizontal="right" vertical="top"/>
    </xf>
    <xf numFmtId="0" fontId="10" fillId="2" borderId="67" xfId="0" applyFont="1" applyFill="1" applyBorder="1" applyAlignment="1" applyProtection="1">
      <alignment vertical="top"/>
    </xf>
    <xf numFmtId="0" fontId="12" fillId="2" borderId="0" xfId="0" applyFont="1" applyFill="1" applyAlignment="1" applyProtection="1">
      <alignment horizontal="center" vertical="center"/>
    </xf>
    <xf numFmtId="166" fontId="12" fillId="2" borderId="0" xfId="1" applyNumberFormat="1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3" fontId="9" fillId="2" borderId="0" xfId="0" applyNumberFormat="1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wrapText="1"/>
    </xf>
    <xf numFmtId="3" fontId="9" fillId="2" borderId="0" xfId="0" applyNumberFormat="1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 wrapText="1"/>
    </xf>
    <xf numFmtId="166" fontId="9" fillId="2" borderId="65" xfId="1" applyNumberFormat="1" applyFont="1" applyFill="1" applyBorder="1" applyAlignment="1" applyProtection="1">
      <alignment vertical="top"/>
      <protection locked="0"/>
    </xf>
    <xf numFmtId="0" fontId="12" fillId="9" borderId="136" xfId="0" applyFont="1" applyFill="1" applyBorder="1" applyAlignment="1" applyProtection="1">
      <alignment horizontal="center" vertical="center"/>
    </xf>
    <xf numFmtId="166" fontId="9" fillId="9" borderId="137" xfId="0" applyNumberFormat="1" applyFont="1" applyFill="1" applyBorder="1" applyProtection="1"/>
    <xf numFmtId="165" fontId="0" fillId="7" borderId="0" xfId="5" applyNumberFormat="1" applyFont="1" applyFill="1" applyProtection="1"/>
    <xf numFmtId="2" fontId="0" fillId="7" borderId="0" xfId="0" applyNumberFormat="1" applyFill="1" applyProtection="1"/>
    <xf numFmtId="0" fontId="9" fillId="0" borderId="138" xfId="0" applyFont="1" applyBorder="1" applyProtection="1"/>
    <xf numFmtId="167" fontId="3" fillId="0" borderId="139" xfId="0" applyNumberFormat="1" applyFont="1" applyBorder="1" applyAlignment="1" applyProtection="1">
      <alignment horizontal="center"/>
    </xf>
    <xf numFmtId="0" fontId="3" fillId="10" borderId="140" xfId="0" applyFont="1" applyFill="1" applyBorder="1" applyAlignment="1" applyProtection="1">
      <alignment horizontal="center"/>
    </xf>
    <xf numFmtId="3" fontId="3" fillId="10" borderId="141" xfId="0" applyNumberFormat="1" applyFont="1" applyFill="1" applyBorder="1" applyAlignment="1" applyProtection="1">
      <alignment horizontal="right"/>
    </xf>
    <xf numFmtId="0" fontId="9" fillId="0" borderId="140" xfId="0" applyFont="1" applyBorder="1" applyAlignment="1" applyProtection="1">
      <alignment horizontal="left"/>
    </xf>
    <xf numFmtId="3" fontId="9" fillId="0" borderId="141" xfId="1" applyNumberFormat="1" applyFont="1" applyBorder="1" applyAlignment="1" applyProtection="1">
      <alignment horizontal="right"/>
    </xf>
    <xf numFmtId="3" fontId="9" fillId="0" borderId="141" xfId="0" applyNumberFormat="1" applyFont="1" applyBorder="1" applyAlignment="1" applyProtection="1">
      <alignment horizontal="right"/>
    </xf>
    <xf numFmtId="0" fontId="9" fillId="0" borderId="140" xfId="0" applyFont="1" applyBorder="1" applyProtection="1"/>
    <xf numFmtId="3" fontId="3" fillId="3" borderId="141" xfId="1" applyNumberFormat="1" applyFont="1" applyFill="1" applyBorder="1" applyAlignment="1" applyProtection="1">
      <alignment horizontal="right"/>
    </xf>
    <xf numFmtId="0" fontId="9" fillId="2" borderId="69" xfId="0" applyFont="1" applyFill="1" applyBorder="1" applyAlignment="1" applyProtection="1">
      <alignment vertical="top"/>
    </xf>
    <xf numFmtId="0" fontId="9" fillId="2" borderId="140" xfId="0" applyFont="1" applyFill="1" applyBorder="1" applyAlignment="1" applyProtection="1">
      <alignment vertical="top"/>
    </xf>
    <xf numFmtId="3" fontId="9" fillId="11" borderId="141" xfId="0" applyNumberFormat="1" applyFont="1" applyFill="1" applyBorder="1" applyAlignment="1" applyProtection="1">
      <alignment horizontal="right"/>
    </xf>
    <xf numFmtId="0" fontId="3" fillId="23" borderId="142" xfId="0" applyFont="1" applyFill="1" applyBorder="1" applyAlignment="1" applyProtection="1">
      <alignment horizontal="left"/>
    </xf>
    <xf numFmtId="3" fontId="3" fillId="23" borderId="143" xfId="1" applyNumberFormat="1" applyFont="1" applyFill="1" applyBorder="1" applyAlignment="1" applyProtection="1">
      <alignment horizontal="right"/>
    </xf>
    <xf numFmtId="0" fontId="9" fillId="7" borderId="0" xfId="0" applyFont="1" applyFill="1" applyProtection="1"/>
    <xf numFmtId="3" fontId="9" fillId="7" borderId="0" xfId="0" applyNumberFormat="1" applyFont="1" applyFill="1" applyProtection="1"/>
    <xf numFmtId="3" fontId="9" fillId="11" borderId="0" xfId="0" applyNumberFormat="1" applyFont="1" applyFill="1" applyProtection="1"/>
    <xf numFmtId="3" fontId="9" fillId="10" borderId="0" xfId="0" applyNumberFormat="1" applyFont="1" applyFill="1" applyProtection="1"/>
    <xf numFmtId="0" fontId="9" fillId="11" borderId="0" xfId="0" applyFont="1" applyFill="1" applyProtection="1"/>
    <xf numFmtId="0" fontId="10" fillId="0" borderId="144" xfId="0" applyFont="1" applyBorder="1" applyProtection="1"/>
    <xf numFmtId="3" fontId="9" fillId="0" borderId="145" xfId="0" applyNumberFormat="1" applyFont="1" applyBorder="1" applyAlignment="1" applyProtection="1">
      <alignment horizontal="right"/>
    </xf>
    <xf numFmtId="3" fontId="9" fillId="0" borderId="146" xfId="0" applyNumberFormat="1" applyFont="1" applyBorder="1" applyAlignment="1" applyProtection="1">
      <alignment horizontal="right"/>
    </xf>
    <xf numFmtId="0" fontId="9" fillId="11" borderId="145" xfId="0" applyFont="1" applyFill="1" applyBorder="1" applyProtection="1"/>
    <xf numFmtId="3" fontId="3" fillId="23" borderId="147" xfId="0" applyNumberFormat="1" applyFont="1" applyFill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 wrapText="1"/>
    </xf>
    <xf numFmtId="3" fontId="16" fillId="0" borderId="121" xfId="0" applyNumberFormat="1" applyFont="1" applyBorder="1" applyAlignment="1" applyProtection="1">
      <alignment horizontal="center"/>
    </xf>
    <xf numFmtId="3" fontId="16" fillId="0" borderId="122" xfId="0" applyNumberFormat="1" applyFont="1" applyBorder="1" applyAlignment="1" applyProtection="1">
      <alignment horizontal="center"/>
    </xf>
    <xf numFmtId="3" fontId="10" fillId="2" borderId="0" xfId="0" applyNumberFormat="1" applyFont="1" applyFill="1" applyAlignment="1" applyProtection="1">
      <alignment horizontal="center" vertical="center"/>
    </xf>
    <xf numFmtId="3" fontId="15" fillId="0" borderId="118" xfId="0" applyNumberFormat="1" applyFont="1" applyFill="1" applyBorder="1" applyAlignment="1" applyProtection="1">
      <alignment horizontal="center" vertical="center" wrapText="1"/>
    </xf>
    <xf numFmtId="3" fontId="15" fillId="0" borderId="119" xfId="0" applyNumberFormat="1" applyFont="1" applyFill="1" applyBorder="1" applyAlignment="1" applyProtection="1">
      <alignment horizontal="center"/>
    </xf>
    <xf numFmtId="166" fontId="9" fillId="21" borderId="72" xfId="1" applyNumberFormat="1" applyFont="1" applyFill="1" applyBorder="1" applyAlignment="1" applyProtection="1">
      <alignment vertical="top"/>
    </xf>
    <xf numFmtId="166" fontId="9" fillId="21" borderId="65" xfId="1" applyNumberFormat="1" applyFont="1" applyFill="1" applyBorder="1" applyAlignment="1" applyProtection="1">
      <alignment vertical="top"/>
    </xf>
    <xf numFmtId="166" fontId="9" fillId="22" borderId="72" xfId="1" applyNumberFormat="1" applyFont="1" applyFill="1" applyBorder="1" applyAlignment="1" applyProtection="1">
      <alignment vertical="top"/>
    </xf>
    <xf numFmtId="166" fontId="9" fillId="22" borderId="65" xfId="1" applyNumberFormat="1" applyFont="1" applyFill="1" applyBorder="1" applyAlignment="1" applyProtection="1">
      <alignment vertical="top"/>
    </xf>
    <xf numFmtId="166" fontId="9" fillId="14" borderId="72" xfId="1" applyNumberFormat="1" applyFont="1" applyFill="1" applyBorder="1" applyAlignment="1" applyProtection="1">
      <alignment vertical="top"/>
    </xf>
    <xf numFmtId="166" fontId="9" fillId="14" borderId="65" xfId="1" applyNumberFormat="1" applyFont="1" applyFill="1" applyBorder="1" applyAlignment="1" applyProtection="1">
      <alignment vertical="top"/>
    </xf>
    <xf numFmtId="166" fontId="9" fillId="2" borderId="72" xfId="1" applyNumberFormat="1" applyFont="1" applyFill="1" applyBorder="1" applyAlignment="1" applyProtection="1">
      <alignment vertical="top"/>
    </xf>
    <xf numFmtId="166" fontId="9" fillId="2" borderId="65" xfId="1" applyNumberFormat="1" applyFont="1" applyFill="1" applyBorder="1" applyAlignment="1" applyProtection="1">
      <alignment vertical="top"/>
    </xf>
    <xf numFmtId="166" fontId="9" fillId="20" borderId="72" xfId="1" applyNumberFormat="1" applyFont="1" applyFill="1" applyBorder="1" applyAlignment="1" applyProtection="1">
      <alignment vertical="top"/>
    </xf>
    <xf numFmtId="166" fontId="9" fillId="19" borderId="72" xfId="1" applyNumberFormat="1" applyFont="1" applyFill="1" applyBorder="1" applyAlignment="1" applyProtection="1">
      <alignment vertical="top"/>
    </xf>
    <xf numFmtId="166" fontId="9" fillId="16" borderId="72" xfId="1" applyNumberFormat="1" applyFont="1" applyFill="1" applyBorder="1" applyAlignment="1" applyProtection="1">
      <alignment vertical="top"/>
    </xf>
    <xf numFmtId="166" fontId="9" fillId="18" borderId="72" xfId="1" applyNumberFormat="1" applyFont="1" applyFill="1" applyBorder="1" applyAlignment="1" applyProtection="1">
      <alignment vertical="top"/>
    </xf>
    <xf numFmtId="166" fontId="9" fillId="15" borderId="72" xfId="1" applyNumberFormat="1" applyFont="1" applyFill="1" applyBorder="1" applyAlignment="1" applyProtection="1">
      <alignment vertical="top"/>
    </xf>
    <xf numFmtId="166" fontId="9" fillId="17" borderId="72" xfId="1" applyNumberFormat="1" applyFont="1" applyFill="1" applyBorder="1" applyAlignment="1" applyProtection="1">
      <alignment vertical="top"/>
    </xf>
    <xf numFmtId="166" fontId="9" fillId="13" borderId="72" xfId="1" applyNumberFormat="1" applyFont="1" applyFill="1" applyBorder="1" applyAlignment="1" applyProtection="1">
      <alignment vertical="top"/>
    </xf>
    <xf numFmtId="166" fontId="9" fillId="9" borderId="72" xfId="1" applyNumberFormat="1" applyFont="1" applyFill="1" applyBorder="1" applyAlignment="1" applyProtection="1">
      <alignment vertical="top"/>
    </xf>
    <xf numFmtId="166" fontId="9" fillId="13" borderId="65" xfId="1" applyNumberFormat="1" applyFont="1" applyFill="1" applyBorder="1" applyAlignment="1" applyProtection="1">
      <alignment vertical="top"/>
    </xf>
    <xf numFmtId="166" fontId="9" fillId="15" borderId="65" xfId="1" applyNumberFormat="1" applyFont="1" applyFill="1" applyBorder="1" applyAlignment="1" applyProtection="1">
      <alignment vertical="top"/>
    </xf>
    <xf numFmtId="166" fontId="9" fillId="16" borderId="65" xfId="1" applyNumberFormat="1" applyFont="1" applyFill="1" applyBorder="1" applyAlignment="1" applyProtection="1">
      <alignment vertical="top"/>
    </xf>
    <xf numFmtId="166" fontId="9" fillId="17" borderId="65" xfId="1" applyNumberFormat="1" applyFont="1" applyFill="1" applyBorder="1" applyAlignment="1" applyProtection="1">
      <alignment vertical="top"/>
    </xf>
    <xf numFmtId="166" fontId="9" fillId="9" borderId="65" xfId="1" applyNumberFormat="1" applyFont="1" applyFill="1" applyBorder="1" applyAlignment="1" applyProtection="1">
      <alignment vertical="top"/>
    </xf>
    <xf numFmtId="166" fontId="16" fillId="15" borderId="72" xfId="1" applyNumberFormat="1" applyFont="1" applyFill="1" applyBorder="1" applyAlignment="1" applyProtection="1">
      <alignment vertical="top"/>
    </xf>
    <xf numFmtId="166" fontId="16" fillId="15" borderId="65" xfId="1" applyNumberFormat="1" applyFont="1" applyFill="1" applyBorder="1" applyAlignment="1" applyProtection="1">
      <alignment vertical="top"/>
    </xf>
    <xf numFmtId="166" fontId="16" fillId="2" borderId="72" xfId="1" applyNumberFormat="1" applyFont="1" applyFill="1" applyBorder="1" applyAlignment="1" applyProtection="1">
      <alignment vertical="top"/>
    </xf>
    <xf numFmtId="166" fontId="16" fillId="2" borderId="65" xfId="1" applyNumberFormat="1" applyFont="1" applyFill="1" applyBorder="1" applyAlignment="1" applyProtection="1">
      <alignment vertical="top"/>
    </xf>
    <xf numFmtId="166" fontId="9" fillId="12" borderId="72" xfId="1" applyNumberFormat="1" applyFont="1" applyFill="1" applyBorder="1" applyAlignment="1" applyProtection="1">
      <alignment vertical="top"/>
    </xf>
    <xf numFmtId="166" fontId="9" fillId="12" borderId="65" xfId="1" applyNumberFormat="1" applyFont="1" applyFill="1" applyBorder="1" applyAlignment="1" applyProtection="1">
      <alignment vertical="top"/>
    </xf>
    <xf numFmtId="166" fontId="9" fillId="18" borderId="65" xfId="1" applyNumberFormat="1" applyFont="1" applyFill="1" applyBorder="1" applyAlignment="1" applyProtection="1">
      <alignment vertical="top"/>
    </xf>
    <xf numFmtId="166" fontId="9" fillId="20" borderId="65" xfId="1" applyNumberFormat="1" applyFont="1" applyFill="1" applyBorder="1" applyAlignment="1" applyProtection="1">
      <alignment vertical="top"/>
    </xf>
    <xf numFmtId="166" fontId="9" fillId="19" borderId="65" xfId="1" applyNumberFormat="1" applyFont="1" applyFill="1" applyBorder="1" applyAlignment="1" applyProtection="1">
      <alignment vertical="top"/>
    </xf>
    <xf numFmtId="166" fontId="9" fillId="9" borderId="148" xfId="0" applyNumberFormat="1" applyFont="1" applyFill="1" applyBorder="1" applyProtection="1"/>
    <xf numFmtId="0" fontId="12" fillId="13" borderId="136" xfId="0" applyFont="1" applyFill="1" applyBorder="1" applyAlignment="1" applyProtection="1">
      <alignment horizontal="center" vertical="center"/>
    </xf>
    <xf numFmtId="166" fontId="0" fillId="7" borderId="0" xfId="0" applyNumberFormat="1" applyFill="1" applyProtection="1"/>
    <xf numFmtId="165" fontId="0" fillId="0" borderId="0" xfId="5" applyNumberFormat="1" applyFont="1" applyFill="1" applyProtection="1">
      <protection locked="0"/>
    </xf>
    <xf numFmtId="3" fontId="9" fillId="24" borderId="0" xfId="0" applyNumberFormat="1" applyFont="1" applyFill="1" applyProtection="1"/>
    <xf numFmtId="3" fontId="9" fillId="24" borderId="0" xfId="0" applyNumberFormat="1" applyFont="1" applyFill="1"/>
    <xf numFmtId="0" fontId="9" fillId="25" borderId="0" xfId="0" applyFont="1" applyFill="1"/>
    <xf numFmtId="0" fontId="9" fillId="25" borderId="140" xfId="0" applyFont="1" applyFill="1" applyBorder="1" applyProtection="1"/>
    <xf numFmtId="10" fontId="0" fillId="7" borderId="0" xfId="5" applyNumberFormat="1" applyFont="1" applyFill="1" applyProtection="1"/>
    <xf numFmtId="164" fontId="10" fillId="26" borderId="65" xfId="1" applyNumberFormat="1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left"/>
    </xf>
    <xf numFmtId="0" fontId="11" fillId="2" borderId="58" xfId="0" applyFont="1" applyFill="1" applyBorder="1" applyAlignment="1" applyProtection="1">
      <alignment horizontal="left"/>
    </xf>
    <xf numFmtId="0" fontId="3" fillId="2" borderId="58" xfId="0" applyFont="1" applyFill="1" applyBorder="1" applyAlignment="1" applyProtection="1">
      <alignment horizontal="center"/>
    </xf>
    <xf numFmtId="3" fontId="0" fillId="7" borderId="0" xfId="0" applyNumberFormat="1" applyFill="1" applyProtection="1"/>
    <xf numFmtId="2" fontId="24" fillId="7" borderId="0" xfId="0" applyNumberFormat="1" applyFont="1" applyFill="1" applyAlignment="1" applyProtection="1">
      <alignment horizontal="center" vertical="center"/>
    </xf>
    <xf numFmtId="169" fontId="24" fillId="7" borderId="0" xfId="0" applyNumberFormat="1" applyFont="1" applyFill="1" applyAlignment="1" applyProtection="1">
      <alignment horizontal="center" vertical="center"/>
    </xf>
    <xf numFmtId="164" fontId="10" fillId="26" borderId="68" xfId="1" applyNumberFormat="1" applyFont="1" applyFill="1" applyBorder="1" applyAlignment="1" applyProtection="1">
      <alignment horizontal="center" vertical="center"/>
    </xf>
    <xf numFmtId="0" fontId="6" fillId="0" borderId="87" xfId="0" applyFont="1" applyBorder="1" applyAlignment="1" applyProtection="1">
      <alignment horizontal="center" vertical="center"/>
      <protection locked="0"/>
    </xf>
    <xf numFmtId="0" fontId="6" fillId="0" borderId="88" xfId="0" applyFont="1" applyBorder="1" applyAlignment="1" applyProtection="1">
      <alignment horizontal="center" vertical="center"/>
    </xf>
    <xf numFmtId="0" fontId="0" fillId="7" borderId="0" xfId="0" applyFill="1" applyProtection="1">
      <protection locked="0"/>
    </xf>
    <xf numFmtId="3" fontId="15" fillId="0" borderId="55" xfId="0" applyNumberFormat="1" applyFont="1" applyFill="1" applyBorder="1" applyAlignment="1" applyProtection="1">
      <alignment horizontal="center"/>
      <protection locked="0"/>
    </xf>
    <xf numFmtId="3" fontId="15" fillId="0" borderId="52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Protection="1"/>
    <xf numFmtId="3" fontId="16" fillId="0" borderId="38" xfId="0" applyNumberFormat="1" applyFont="1" applyFill="1" applyBorder="1" applyAlignment="1" applyProtection="1">
      <alignment horizontal="center"/>
      <protection locked="0"/>
    </xf>
    <xf numFmtId="3" fontId="16" fillId="0" borderId="40" xfId="0" applyNumberFormat="1" applyFont="1" applyFill="1" applyBorder="1" applyAlignment="1" applyProtection="1">
      <alignment horizontal="center"/>
      <protection locked="0"/>
    </xf>
    <xf numFmtId="3" fontId="16" fillId="0" borderId="58" xfId="0" applyNumberFormat="1" applyFont="1" applyBorder="1" applyAlignment="1" applyProtection="1">
      <alignment horizontal="center" vertical="center" wrapText="1"/>
      <protection locked="0"/>
    </xf>
    <xf numFmtId="3" fontId="16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46" xfId="0" applyNumberFormat="1" applyFont="1" applyFill="1" applyBorder="1" applyProtection="1"/>
    <xf numFmtId="4" fontId="0" fillId="7" borderId="0" xfId="0" applyNumberFormat="1" applyFill="1" applyProtection="1"/>
    <xf numFmtId="0" fontId="9" fillId="2" borderId="0" xfId="0" applyFont="1" applyFill="1" applyBorder="1" applyProtection="1"/>
    <xf numFmtId="0" fontId="8" fillId="2" borderId="0" xfId="0" applyFont="1" applyFill="1" applyProtection="1"/>
    <xf numFmtId="0" fontId="14" fillId="2" borderId="0" xfId="0" applyFont="1" applyFill="1" applyProtection="1"/>
    <xf numFmtId="4" fontId="0" fillId="2" borderId="0" xfId="0" applyNumberFormat="1" applyFill="1" applyProtection="1"/>
    <xf numFmtId="0" fontId="14" fillId="0" borderId="0" xfId="0" applyFont="1" applyProtection="1"/>
    <xf numFmtId="0" fontId="9" fillId="0" borderId="0" xfId="0" applyFont="1" applyProtection="1"/>
    <xf numFmtId="0" fontId="14" fillId="7" borderId="0" xfId="0" applyFont="1" applyFill="1" applyProtection="1"/>
    <xf numFmtId="0" fontId="22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9" fillId="2" borderId="29" xfId="0" applyFont="1" applyFill="1" applyBorder="1" applyProtection="1"/>
    <xf numFmtId="0" fontId="9" fillId="2" borderId="30" xfId="0" applyFont="1" applyFill="1" applyBorder="1" applyProtection="1"/>
    <xf numFmtId="0" fontId="9" fillId="2" borderId="31" xfId="0" applyFont="1" applyFill="1" applyBorder="1" applyProtection="1"/>
    <xf numFmtId="3" fontId="9" fillId="2" borderId="30" xfId="0" applyNumberFormat="1" applyFont="1" applyFill="1" applyBorder="1" applyProtection="1">
      <protection locked="0"/>
    </xf>
    <xf numFmtId="3" fontId="9" fillId="2" borderId="31" xfId="0" applyNumberFormat="1" applyFont="1" applyFill="1" applyBorder="1" applyProtection="1">
      <protection locked="0"/>
    </xf>
    <xf numFmtId="0" fontId="10" fillId="2" borderId="32" xfId="0" applyFont="1" applyFill="1" applyBorder="1" applyAlignment="1" applyProtection="1">
      <alignment horizontal="center" vertical="center"/>
    </xf>
    <xf numFmtId="3" fontId="9" fillId="2" borderId="33" xfId="0" applyNumberFormat="1" applyFont="1" applyFill="1" applyBorder="1" applyProtection="1"/>
    <xf numFmtId="3" fontId="10" fillId="2" borderId="33" xfId="0" applyNumberFormat="1" applyFont="1" applyFill="1" applyBorder="1" applyProtection="1"/>
    <xf numFmtId="3" fontId="10" fillId="2" borderId="34" xfId="0" applyNumberFormat="1" applyFont="1" applyFill="1" applyBorder="1" applyProtection="1"/>
    <xf numFmtId="10" fontId="9" fillId="2" borderId="30" xfId="0" applyNumberFormat="1" applyFont="1" applyFill="1" applyBorder="1" applyProtection="1"/>
    <xf numFmtId="10" fontId="9" fillId="2" borderId="30" xfId="0" applyNumberFormat="1" applyFont="1" applyFill="1" applyBorder="1" applyAlignment="1" applyProtection="1">
      <alignment horizontal="center" vertical="center"/>
    </xf>
    <xf numFmtId="0" fontId="10" fillId="2" borderId="65" xfId="0" applyFont="1" applyFill="1" applyBorder="1" applyAlignment="1" applyProtection="1">
      <alignment horizontal="center" vertical="center"/>
    </xf>
    <xf numFmtId="0" fontId="9" fillId="2" borderId="65" xfId="0" applyFont="1" applyFill="1" applyBorder="1" applyProtection="1"/>
    <xf numFmtId="170" fontId="10" fillId="2" borderId="65" xfId="0" applyNumberFormat="1" applyFont="1" applyFill="1" applyBorder="1" applyAlignment="1" applyProtection="1">
      <alignment horizontal="center" vertical="center"/>
    </xf>
    <xf numFmtId="170" fontId="10" fillId="2" borderId="68" xfId="0" applyNumberFormat="1" applyFont="1" applyFill="1" applyBorder="1" applyAlignment="1" applyProtection="1">
      <alignment horizontal="center" vertical="center"/>
    </xf>
    <xf numFmtId="168" fontId="0" fillId="0" borderId="0" xfId="5" applyNumberFormat="1" applyFont="1" applyProtection="1"/>
    <xf numFmtId="0" fontId="12" fillId="2" borderId="85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vertical="center"/>
    </xf>
    <xf numFmtId="14" fontId="11" fillId="2" borderId="38" xfId="0" applyNumberFormat="1" applyFont="1" applyFill="1" applyBorder="1" applyAlignment="1" applyProtection="1">
      <alignment horizontal="center"/>
      <protection locked="0"/>
    </xf>
    <xf numFmtId="0" fontId="11" fillId="2" borderId="121" xfId="0" applyFont="1" applyFill="1" applyBorder="1" applyAlignment="1" applyProtection="1">
      <alignment horizontal="center" vertical="center"/>
      <protection locked="0"/>
    </xf>
    <xf numFmtId="0" fontId="11" fillId="2" borderId="12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Protection="1"/>
    <xf numFmtId="170" fontId="11" fillId="2" borderId="58" xfId="0" applyNumberFormat="1" applyFont="1" applyFill="1" applyBorder="1" applyAlignment="1" applyProtection="1">
      <protection locked="0"/>
    </xf>
    <xf numFmtId="170" fontId="11" fillId="2" borderId="130" xfId="0" applyNumberFormat="1" applyFont="1" applyFill="1" applyBorder="1" applyAlignment="1" applyProtection="1">
      <protection locked="0"/>
    </xf>
    <xf numFmtId="170" fontId="11" fillId="2" borderId="59" xfId="0" applyNumberFormat="1" applyFont="1" applyFill="1" applyBorder="1" applyAlignment="1" applyProtection="1">
      <protection locked="0"/>
    </xf>
    <xf numFmtId="0" fontId="11" fillId="2" borderId="131" xfId="0" applyFont="1" applyFill="1" applyBorder="1" applyAlignment="1" applyProtection="1">
      <alignment horizontal="center" vertical="center"/>
      <protection locked="0"/>
    </xf>
    <xf numFmtId="3" fontId="11" fillId="2" borderId="38" xfId="0" applyNumberFormat="1" applyFont="1" applyFill="1" applyBorder="1" applyAlignment="1" applyProtection="1">
      <alignment horizontal="center" vertical="center"/>
      <protection locked="0"/>
    </xf>
    <xf numFmtId="166" fontId="9" fillId="2" borderId="65" xfId="1" applyNumberFormat="1" applyFont="1" applyFill="1" applyBorder="1" applyProtection="1"/>
    <xf numFmtId="166" fontId="9" fillId="9" borderId="65" xfId="1" applyNumberFormat="1" applyFont="1" applyFill="1" applyBorder="1" applyProtection="1"/>
    <xf numFmtId="166" fontId="9" fillId="2" borderId="73" xfId="1" applyNumberFormat="1" applyFont="1" applyFill="1" applyBorder="1" applyAlignment="1" applyProtection="1">
      <alignment vertical="top"/>
    </xf>
    <xf numFmtId="166" fontId="9" fillId="2" borderId="68" xfId="1" applyNumberFormat="1" applyFont="1" applyFill="1" applyBorder="1" applyProtection="1"/>
    <xf numFmtId="0" fontId="9" fillId="2" borderId="50" xfId="0" applyFont="1" applyFill="1" applyBorder="1" applyProtection="1">
      <protection locked="0"/>
    </xf>
    <xf numFmtId="0" fontId="9" fillId="0" borderId="50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25" fillId="0" borderId="50" xfId="0" applyFont="1" applyBorder="1" applyAlignment="1" applyProtection="1">
      <alignment horizontal="center"/>
    </xf>
    <xf numFmtId="0" fontId="12" fillId="2" borderId="87" xfId="0" applyFont="1" applyFill="1" applyBorder="1" applyAlignment="1" applyProtection="1">
      <alignment horizontal="center" vertical="center"/>
      <protection locked="0"/>
    </xf>
    <xf numFmtId="0" fontId="10" fillId="2" borderId="62" xfId="0" applyFont="1" applyFill="1" applyBorder="1" applyAlignment="1" applyProtection="1">
      <alignment horizontal="center" vertical="center"/>
    </xf>
    <xf numFmtId="0" fontId="10" fillId="2" borderId="150" xfId="0" applyFont="1" applyFill="1" applyBorder="1" applyAlignment="1" applyProtection="1">
      <alignment horizontal="center" vertical="center"/>
      <protection locked="0"/>
    </xf>
    <xf numFmtId="0" fontId="10" fillId="2" borderId="151" xfId="0" applyFont="1" applyFill="1" applyBorder="1" applyAlignment="1" applyProtection="1">
      <alignment horizontal="center" vertical="center"/>
    </xf>
    <xf numFmtId="0" fontId="10" fillId="2" borderId="133" xfId="0" applyFont="1" applyFill="1" applyBorder="1" applyAlignment="1" applyProtection="1">
      <alignment horizontal="center" vertical="center"/>
      <protection locked="0"/>
    </xf>
    <xf numFmtId="0" fontId="17" fillId="2" borderId="120" xfId="0" applyFont="1" applyFill="1" applyBorder="1" applyAlignment="1" applyProtection="1">
      <alignment horizontal="center" vertical="center"/>
    </xf>
    <xf numFmtId="0" fontId="17" fillId="2" borderId="153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</xf>
    <xf numFmtId="3" fontId="5" fillId="3" borderId="4" xfId="0" applyNumberFormat="1" applyFont="1" applyFill="1" applyBorder="1" applyAlignment="1" applyProtection="1">
      <alignment horizontal="center"/>
    </xf>
    <xf numFmtId="0" fontId="6" fillId="0" borderId="85" xfId="0" applyFont="1" applyBorder="1" applyAlignment="1" applyProtection="1">
      <alignment horizontal="center" vertical="center"/>
    </xf>
    <xf numFmtId="0" fontId="3" fillId="6" borderId="57" xfId="0" applyFont="1" applyFill="1" applyBorder="1" applyAlignment="1" applyProtection="1">
      <alignment horizontal="center" vertical="center"/>
      <protection locked="0"/>
    </xf>
    <xf numFmtId="0" fontId="3" fillId="27" borderId="135" xfId="0" applyFont="1" applyFill="1" applyBorder="1" applyAlignment="1" applyProtection="1">
      <alignment horizontal="center" vertical="center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0" fontId="21" fillId="8" borderId="0" xfId="0" applyFont="1" applyFill="1" applyAlignment="1" applyProtection="1">
      <alignment horizontal="center" vertical="center"/>
      <protection locked="0"/>
    </xf>
    <xf numFmtId="0" fontId="20" fillId="7" borderId="0" xfId="0" applyFont="1" applyFill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left"/>
    </xf>
    <xf numFmtId="0" fontId="4" fillId="0" borderId="10" xfId="0" applyFont="1" applyFill="1" applyBorder="1" applyAlignment="1" applyProtection="1">
      <alignment horizontal="left"/>
    </xf>
    <xf numFmtId="0" fontId="4" fillId="0" borderId="11" xfId="0" applyFont="1" applyFill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left"/>
    </xf>
    <xf numFmtId="0" fontId="4" fillId="0" borderId="13" xfId="0" applyFont="1" applyFill="1" applyBorder="1" applyAlignment="1" applyProtection="1">
      <alignment horizontal="left"/>
    </xf>
    <xf numFmtId="0" fontId="4" fillId="0" borderId="14" xfId="0" applyFont="1" applyFill="1" applyBorder="1" applyAlignment="1" applyProtection="1">
      <alignment horizontal="left"/>
    </xf>
    <xf numFmtId="0" fontId="4" fillId="0" borderId="15" xfId="0" applyFont="1" applyFill="1" applyBorder="1" applyAlignment="1" applyProtection="1">
      <alignment horizontal="left"/>
    </xf>
    <xf numFmtId="0" fontId="4" fillId="0" borderId="18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20" xfId="0" applyFont="1" applyFill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left"/>
    </xf>
    <xf numFmtId="0" fontId="4" fillId="0" borderId="16" xfId="0" applyFont="1" applyFill="1" applyBorder="1" applyAlignment="1" applyProtection="1">
      <alignment horizontal="left"/>
    </xf>
    <xf numFmtId="0" fontId="4" fillId="0" borderId="17" xfId="0" applyFont="1" applyFill="1" applyBorder="1" applyAlignment="1" applyProtection="1">
      <alignment horizontal="left"/>
    </xf>
    <xf numFmtId="0" fontId="4" fillId="0" borderId="27" xfId="0" applyFont="1" applyFill="1" applyBorder="1" applyAlignment="1" applyProtection="1">
      <alignment horizontal="left"/>
    </xf>
    <xf numFmtId="0" fontId="4" fillId="0" borderId="25" xfId="0" applyFont="1" applyFill="1" applyBorder="1" applyAlignment="1" applyProtection="1">
      <alignment horizontal="left"/>
    </xf>
    <xf numFmtId="0" fontId="4" fillId="0" borderId="26" xfId="0" applyFont="1" applyFill="1" applyBorder="1" applyAlignment="1" applyProtection="1">
      <alignment horizontal="left"/>
    </xf>
    <xf numFmtId="0" fontId="6" fillId="0" borderId="89" xfId="0" applyFont="1" applyBorder="1" applyAlignment="1" applyProtection="1">
      <alignment horizontal="center" vertical="center"/>
    </xf>
    <xf numFmtId="0" fontId="6" fillId="0" borderId="82" xfId="0" applyFont="1" applyBorder="1" applyAlignment="1" applyProtection="1">
      <alignment horizontal="center" vertical="center"/>
    </xf>
    <xf numFmtId="0" fontId="6" fillId="0" borderId="91" xfId="0" applyFont="1" applyBorder="1" applyAlignment="1" applyProtection="1">
      <alignment horizontal="center"/>
    </xf>
    <xf numFmtId="0" fontId="6" fillId="0" borderId="90" xfId="0" applyFont="1" applyBorder="1" applyAlignment="1" applyProtection="1">
      <alignment horizontal="center"/>
    </xf>
    <xf numFmtId="0" fontId="6" fillId="0" borderId="84" xfId="0" applyFont="1" applyBorder="1" applyAlignment="1" applyProtection="1">
      <alignment horizontal="center"/>
    </xf>
    <xf numFmtId="0" fontId="6" fillId="0" borderId="99" xfId="0" applyFont="1" applyBorder="1" applyAlignment="1" applyProtection="1">
      <alignment horizontal="center"/>
    </xf>
    <xf numFmtId="0" fontId="6" fillId="0" borderId="100" xfId="0" applyFont="1" applyBorder="1" applyAlignment="1" applyProtection="1">
      <alignment horizontal="center"/>
    </xf>
    <xf numFmtId="0" fontId="6" fillId="0" borderId="101" xfId="0" applyFont="1" applyBorder="1" applyAlignment="1" applyProtection="1">
      <alignment horizontal="center"/>
    </xf>
    <xf numFmtId="0" fontId="6" fillId="0" borderId="88" xfId="0" applyFont="1" applyBorder="1" applyAlignment="1" applyProtection="1">
      <alignment horizontal="center" vertical="center"/>
    </xf>
    <xf numFmtId="0" fontId="6" fillId="0" borderId="87" xfId="0" applyFont="1" applyBorder="1" applyAlignment="1" applyProtection="1">
      <alignment horizontal="center" vertical="center"/>
    </xf>
    <xf numFmtId="0" fontId="6" fillId="0" borderId="85" xfId="0" applyFont="1" applyBorder="1" applyAlignment="1" applyProtection="1">
      <alignment horizontal="center" vertical="center"/>
      <protection locked="0"/>
    </xf>
    <xf numFmtId="0" fontId="6" fillId="0" borderId="82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/>
    </xf>
    <xf numFmtId="0" fontId="6" fillId="0" borderId="54" xfId="0" applyFont="1" applyBorder="1" applyAlignment="1" applyProtection="1">
      <alignment horizontal="center"/>
    </xf>
    <xf numFmtId="0" fontId="6" fillId="0" borderId="87" xfId="0" applyFont="1" applyBorder="1" applyAlignment="1" applyProtection="1">
      <alignment horizontal="center" vertical="center"/>
      <protection locked="0"/>
    </xf>
    <xf numFmtId="0" fontId="6" fillId="0" borderId="89" xfId="0" applyFont="1" applyBorder="1" applyAlignment="1" applyProtection="1">
      <alignment horizontal="center" vertical="center"/>
      <protection locked="0"/>
    </xf>
    <xf numFmtId="0" fontId="6" fillId="0" borderId="88" xfId="0" applyFont="1" applyBorder="1" applyAlignment="1" applyProtection="1">
      <alignment horizontal="center" vertical="center"/>
      <protection locked="0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36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2" fillId="2" borderId="41" xfId="0" applyFont="1" applyFill="1" applyBorder="1" applyAlignment="1" applyProtection="1">
      <alignment horizontal="center" vertical="center"/>
    </xf>
    <xf numFmtId="0" fontId="12" fillId="2" borderId="42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0" fillId="2" borderId="41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3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vertical="center"/>
    </xf>
    <xf numFmtId="0" fontId="10" fillId="2" borderId="56" xfId="0" applyFont="1" applyFill="1" applyBorder="1" applyAlignment="1" applyProtection="1">
      <alignment vertical="center"/>
    </xf>
    <xf numFmtId="0" fontId="12" fillId="2" borderId="80" xfId="0" applyFont="1" applyFill="1" applyBorder="1" applyAlignment="1" applyProtection="1">
      <alignment horizontal="center"/>
    </xf>
    <xf numFmtId="0" fontId="12" fillId="2" borderId="81" xfId="0" applyFont="1" applyFill="1" applyBorder="1" applyAlignment="1" applyProtection="1">
      <alignment horizontal="center"/>
    </xf>
    <xf numFmtId="0" fontId="12" fillId="2" borderId="152" xfId="0" applyFont="1" applyFill="1" applyBorder="1" applyAlignment="1" applyProtection="1">
      <alignment horizontal="center"/>
    </xf>
    <xf numFmtId="0" fontId="12" fillId="2" borderId="80" xfId="0" applyFont="1" applyFill="1" applyBorder="1" applyAlignment="1" applyProtection="1">
      <alignment horizontal="center" vertical="center"/>
    </xf>
    <xf numFmtId="0" fontId="12" fillId="2" borderId="81" xfId="0" applyFont="1" applyFill="1" applyBorder="1" applyAlignment="1" applyProtection="1">
      <alignment horizontal="center" vertical="center"/>
    </xf>
    <xf numFmtId="0" fontId="12" fillId="2" borderId="152" xfId="0" applyFont="1" applyFill="1" applyBorder="1" applyAlignment="1" applyProtection="1">
      <alignment horizontal="center" vertical="center"/>
    </xf>
    <xf numFmtId="0" fontId="10" fillId="2" borderId="61" xfId="0" applyFont="1" applyFill="1" applyBorder="1" applyAlignment="1" applyProtection="1">
      <alignment horizontal="center" vertical="center"/>
    </xf>
    <xf numFmtId="0" fontId="10" fillId="2" borderId="62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/>
    </xf>
    <xf numFmtId="0" fontId="3" fillId="2" borderId="70" xfId="0" applyFont="1" applyFill="1" applyBorder="1" applyAlignment="1" applyProtection="1">
      <alignment horizontal="center"/>
    </xf>
    <xf numFmtId="0" fontId="3" fillId="2" borderId="71" xfId="0" applyFont="1" applyFill="1" applyBorder="1" applyAlignment="1" applyProtection="1">
      <alignment horizontal="center" vertical="center"/>
      <protection locked="0"/>
    </xf>
    <xf numFmtId="0" fontId="3" fillId="2" borderId="133" xfId="0" applyFont="1" applyFill="1" applyBorder="1" applyAlignment="1" applyProtection="1">
      <alignment horizontal="center" vertical="center"/>
      <protection locked="0"/>
    </xf>
    <xf numFmtId="0" fontId="3" fillId="2" borderId="80" xfId="0" applyFont="1" applyFill="1" applyBorder="1" applyAlignment="1" applyProtection="1">
      <alignment horizontal="center" vertical="center"/>
    </xf>
    <xf numFmtId="0" fontId="3" fillId="2" borderId="81" xfId="0" applyFont="1" applyFill="1" applyBorder="1" applyAlignment="1" applyProtection="1">
      <alignment horizontal="center" vertical="center"/>
    </xf>
    <xf numFmtId="0" fontId="3" fillId="2" borderId="149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/>
    </xf>
    <xf numFmtId="0" fontId="12" fillId="2" borderId="47" xfId="0" applyFont="1" applyFill="1" applyBorder="1" applyAlignment="1" applyProtection="1">
      <alignment horizontal="center" vertical="center"/>
    </xf>
    <xf numFmtId="0" fontId="12" fillId="2" borderId="82" xfId="0" applyFont="1" applyFill="1" applyBorder="1" applyAlignment="1" applyProtection="1">
      <alignment horizontal="center" vertical="center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88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12" fillId="2" borderId="92" xfId="0" applyFont="1" applyFill="1" applyBorder="1" applyAlignment="1" applyProtection="1">
      <alignment horizontal="center" vertical="center"/>
    </xf>
    <xf numFmtId="0" fontId="23" fillId="2" borderId="123" xfId="0" applyFont="1" applyFill="1" applyBorder="1" applyAlignment="1" applyProtection="1">
      <alignment horizontal="center"/>
    </xf>
    <xf numFmtId="0" fontId="23" fillId="2" borderId="124" xfId="0" applyFont="1" applyFill="1" applyBorder="1" applyAlignment="1" applyProtection="1">
      <alignment horizontal="center"/>
    </xf>
    <xf numFmtId="0" fontId="19" fillId="2" borderId="92" xfId="0" applyFont="1" applyFill="1" applyBorder="1" applyAlignment="1" applyProtection="1">
      <alignment horizontal="center"/>
    </xf>
    <xf numFmtId="0" fontId="10" fillId="2" borderId="123" xfId="0" applyFont="1" applyFill="1" applyBorder="1" applyAlignment="1" applyProtection="1">
      <alignment horizontal="center"/>
    </xf>
    <xf numFmtId="0" fontId="10" fillId="2" borderId="124" xfId="0" applyFont="1" applyFill="1" applyBorder="1" applyAlignment="1" applyProtection="1">
      <alignment horizontal="center"/>
    </xf>
    <xf numFmtId="0" fontId="3" fillId="6" borderId="60" xfId="0" applyFont="1" applyFill="1" applyBorder="1" applyAlignment="1" applyProtection="1">
      <alignment horizontal="center" vertical="center"/>
    </xf>
    <xf numFmtId="0" fontId="3" fillId="6" borderId="56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left"/>
    </xf>
    <xf numFmtId="0" fontId="11" fillId="2" borderId="58" xfId="0" applyFont="1" applyFill="1" applyBorder="1" applyAlignment="1" applyProtection="1">
      <alignment horizontal="left"/>
    </xf>
    <xf numFmtId="0" fontId="3" fillId="2" borderId="37" xfId="0" applyFont="1" applyFill="1" applyBorder="1" applyAlignment="1" applyProtection="1">
      <alignment horizontal="center"/>
    </xf>
    <xf numFmtId="0" fontId="3" fillId="2" borderId="58" xfId="0" applyFont="1" applyFill="1" applyBorder="1" applyAlignment="1" applyProtection="1">
      <alignment horizontal="center"/>
    </xf>
    <xf numFmtId="0" fontId="12" fillId="10" borderId="109" xfId="0" applyFont="1" applyFill="1" applyBorder="1" applyAlignment="1">
      <alignment horizontal="center" vertical="center"/>
    </xf>
    <xf numFmtId="0" fontId="12" fillId="10" borderId="110" xfId="0" applyFont="1" applyFill="1" applyBorder="1" applyAlignment="1">
      <alignment horizontal="center" vertical="center"/>
    </xf>
    <xf numFmtId="0" fontId="12" fillId="10" borderId="111" xfId="0" applyFont="1" applyFill="1" applyBorder="1" applyAlignment="1">
      <alignment horizontal="center" vertical="center"/>
    </xf>
    <xf numFmtId="0" fontId="3" fillId="6" borderId="126" xfId="0" applyFont="1" applyFill="1" applyBorder="1" applyAlignment="1" applyProtection="1">
      <alignment horizontal="center" vertical="center"/>
    </xf>
    <xf numFmtId="0" fontId="3" fillId="6" borderId="127" xfId="0" applyFont="1" applyFill="1" applyBorder="1" applyAlignment="1" applyProtection="1">
      <alignment horizontal="center" vertical="center"/>
    </xf>
    <xf numFmtId="0" fontId="12" fillId="7" borderId="0" xfId="0" applyFont="1" applyFill="1" applyAlignment="1">
      <alignment horizontal="center"/>
    </xf>
    <xf numFmtId="0" fontId="3" fillId="2" borderId="133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3" fillId="2" borderId="134" xfId="0" applyFont="1" applyFill="1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3" fillId="2" borderId="134" xfId="0" applyFont="1" applyFill="1" applyBorder="1" applyAlignment="1" applyProtection="1">
      <alignment horizontal="center" vertical="center"/>
      <protection locked="0"/>
    </xf>
  </cellXfs>
  <cellStyles count="6">
    <cellStyle name="Millares" xfId="1" builtinId="3"/>
    <cellStyle name="Millares [0]" xfId="4" builtinId="6"/>
    <cellStyle name="Normal" xfId="0" builtinId="0"/>
    <cellStyle name="Normal 2" xfId="2"/>
    <cellStyle name="Normal 3" xfId="3"/>
    <cellStyle name="Porcentaje" xfId="5" builtinId="5"/>
  </cellStyles>
  <dxfs count="0"/>
  <tableStyles count="0" defaultTableStyle="TableStyleMedium2" defaultPivotStyle="PivotStyleLight16"/>
  <colors>
    <mruColors>
      <color rgb="FFE5FFF2"/>
      <color rgb="FFCDFFE6"/>
      <color rgb="FF97FFCB"/>
      <color rgb="FFB9FFDC"/>
      <color rgb="FF9BFFCD"/>
      <color rgb="FF7DFFBE"/>
      <color rgb="FFF3FFF3"/>
      <color rgb="FFE1FFE1"/>
      <color rgb="FFC9FFC9"/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. 1.8'!A1"/><Relationship Id="rId13" Type="http://schemas.openxmlformats.org/officeDocument/2006/relationships/hyperlink" Target="http://www.incoop.gov.py" TargetMode="External"/><Relationship Id="rId18" Type="http://schemas.openxmlformats.org/officeDocument/2006/relationships/hyperlink" Target="#'Depositos Coop. Ext'!A1"/><Relationship Id="rId26" Type="http://schemas.openxmlformats.org/officeDocument/2006/relationships/hyperlink" Target="#'Concentraci&#243;n Ahorros'!A1"/><Relationship Id="rId39" Type="http://schemas.openxmlformats.org/officeDocument/2006/relationships/hyperlink" Target="#'Cuenta de Orden'!A1"/><Relationship Id="rId3" Type="http://schemas.openxmlformats.org/officeDocument/2006/relationships/hyperlink" Target="#'Prev. 1.3'!A1"/><Relationship Id="rId21" Type="http://schemas.openxmlformats.org/officeDocument/2006/relationships/hyperlink" Target="#'Depositos Financieras Gs'!A1"/><Relationship Id="rId34" Type="http://schemas.openxmlformats.org/officeDocument/2006/relationships/hyperlink" Target="#'Modificaci&#243;n de t&#233;rminos'!A1"/><Relationship Id="rId7" Type="http://schemas.openxmlformats.org/officeDocument/2006/relationships/hyperlink" Target="#'Prev. 1.7'!A1"/><Relationship Id="rId12" Type="http://schemas.openxmlformats.org/officeDocument/2006/relationships/hyperlink" Target="#'Prev s Otros Activos Riesgos'!A1"/><Relationship Id="rId17" Type="http://schemas.openxmlformats.org/officeDocument/2006/relationships/hyperlink" Target="#'Depositos Financieras Ext'!A1"/><Relationship Id="rId25" Type="http://schemas.openxmlformats.org/officeDocument/2006/relationships/hyperlink" Target="#'Concentraci&#243;n de Cr&#233;ditos'!A1"/><Relationship Id="rId33" Type="http://schemas.openxmlformats.org/officeDocument/2006/relationships/hyperlink" Target="#Socios!A1"/><Relationship Id="rId38" Type="http://schemas.openxmlformats.org/officeDocument/2006/relationships/hyperlink" Target="#'Cuadro de Resultado'!A1"/><Relationship Id="rId2" Type="http://schemas.openxmlformats.org/officeDocument/2006/relationships/hyperlink" Target="#'Prev. 1.2'!A1"/><Relationship Id="rId16" Type="http://schemas.openxmlformats.org/officeDocument/2006/relationships/hyperlink" Target="#'Depositos Bancos Ext'!A1"/><Relationship Id="rId20" Type="http://schemas.openxmlformats.org/officeDocument/2006/relationships/hyperlink" Target="#'Depositos Bancos Gs'!A1"/><Relationship Id="rId29" Type="http://schemas.openxmlformats.org/officeDocument/2006/relationships/hyperlink" Target="#'Clasificaci&#243;n de Cr&#233;ditos'!A1"/><Relationship Id="rId1" Type="http://schemas.openxmlformats.org/officeDocument/2006/relationships/hyperlink" Target="#'Prev. 1.1'!A1"/><Relationship Id="rId6" Type="http://schemas.openxmlformats.org/officeDocument/2006/relationships/hyperlink" Target="#'Prev. 1.6'!A1"/><Relationship Id="rId11" Type="http://schemas.openxmlformats.org/officeDocument/2006/relationships/hyperlink" Target="#'Prev sobre Bienes adjudicados'!A1"/><Relationship Id="rId24" Type="http://schemas.openxmlformats.org/officeDocument/2006/relationships/hyperlink" Target="#'Brecha de Liquidez'!A1"/><Relationship Id="rId32" Type="http://schemas.openxmlformats.org/officeDocument/2006/relationships/hyperlink" Target="#'Concentraci&#243;n Ahorros Plazo'!A1"/><Relationship Id="rId37" Type="http://schemas.openxmlformats.org/officeDocument/2006/relationships/hyperlink" Target="#'Balance General'!A1"/><Relationship Id="rId5" Type="http://schemas.openxmlformats.org/officeDocument/2006/relationships/hyperlink" Target="#'Prev. 1.5'!A1"/><Relationship Id="rId15" Type="http://schemas.openxmlformats.org/officeDocument/2006/relationships/hyperlink" Target="#'Prev. Depositos Plazo'!A1"/><Relationship Id="rId23" Type="http://schemas.openxmlformats.org/officeDocument/2006/relationships/hyperlink" Target="#'Depositos Centrales Gs'!A1"/><Relationship Id="rId28" Type="http://schemas.openxmlformats.org/officeDocument/2006/relationships/hyperlink" Target="#'Ejecuci&#243;n Presupuestaria'!A1"/><Relationship Id="rId36" Type="http://schemas.openxmlformats.org/officeDocument/2006/relationships/hyperlink" Target="#'Prev s Otras Inversiones'!A1"/><Relationship Id="rId10" Type="http://schemas.openxmlformats.org/officeDocument/2006/relationships/hyperlink" Target="#'Prev. Depositos Vista'!A1"/><Relationship Id="rId19" Type="http://schemas.openxmlformats.org/officeDocument/2006/relationships/hyperlink" Target="#'Depositos Centrales Ext'!A1"/><Relationship Id="rId31" Type="http://schemas.openxmlformats.org/officeDocument/2006/relationships/hyperlink" Target="#'Concentraci&#243;n Ahorros Vista'!A1"/><Relationship Id="rId4" Type="http://schemas.openxmlformats.org/officeDocument/2006/relationships/hyperlink" Target="#'Prev. 1.4'!A1"/><Relationship Id="rId9" Type="http://schemas.openxmlformats.org/officeDocument/2006/relationships/hyperlink" Target="#'Prev. 1.9'!A1"/><Relationship Id="rId14" Type="http://schemas.openxmlformats.org/officeDocument/2006/relationships/image" Target="../media/image1.png"/><Relationship Id="rId22" Type="http://schemas.openxmlformats.org/officeDocument/2006/relationships/hyperlink" Target="#'Depositos Coop. Gs'!A1"/><Relationship Id="rId27" Type="http://schemas.openxmlformats.org/officeDocument/2006/relationships/hyperlink" Target="#Depreciaci&#243;n!A1"/><Relationship Id="rId30" Type="http://schemas.openxmlformats.org/officeDocument/2006/relationships/hyperlink" Target="#'Concentraci&#243;n de Cr&#233;ditos Venc.'!A1"/><Relationship Id="rId35" Type="http://schemas.openxmlformats.org/officeDocument/2006/relationships/hyperlink" Target="#'Activos y Pasivos en ME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ICIO!A30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351166</xdr:colOff>
      <xdr:row>8</xdr:row>
      <xdr:rowOff>170734</xdr:rowOff>
    </xdr:from>
    <xdr:to>
      <xdr:col>6</xdr:col>
      <xdr:colOff>721895</xdr:colOff>
      <xdr:row>31</xdr:row>
      <xdr:rowOff>180474</xdr:rowOff>
    </xdr:to>
    <xdr:sp macro="" textlink="">
      <xdr:nvSpPr>
        <xdr:cNvPr id="4" name="Redondear rectángulo de esquina sencilla 3"/>
        <xdr:cNvSpPr/>
      </xdr:nvSpPr>
      <xdr:spPr>
        <a:xfrm>
          <a:off x="2637166" y="2125866"/>
          <a:ext cx="2656729" cy="4391240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3</xdr:col>
      <xdr:colOff>501046</xdr:colOff>
      <xdr:row>9</xdr:row>
      <xdr:rowOff>136229</xdr:rowOff>
    </xdr:from>
    <xdr:to>
      <xdr:col>6</xdr:col>
      <xdr:colOff>539146</xdr:colOff>
      <xdr:row>11</xdr:row>
      <xdr:rowOff>12403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2792438" y="702337"/>
          <a:ext cx="2329491" cy="253580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CARTERA TOTAL</a:t>
          </a:r>
        </a:p>
      </xdr:txBody>
    </xdr:sp>
    <xdr:clientData/>
  </xdr:twoCellAnchor>
  <xdr:twoCellAnchor>
    <xdr:from>
      <xdr:col>3</xdr:col>
      <xdr:colOff>501047</xdr:colOff>
      <xdr:row>11</xdr:row>
      <xdr:rowOff>76578</xdr:rowOff>
    </xdr:from>
    <xdr:to>
      <xdr:col>6</xdr:col>
      <xdr:colOff>539147</xdr:colOff>
      <xdr:row>12</xdr:row>
      <xdr:rowOff>141455</xdr:rowOff>
    </xdr:to>
    <xdr:sp macro="" textlink="">
      <xdr:nvSpPr>
        <xdr:cNvPr id="7" name="Rectángulo redondeado 6">
          <a:hlinkClick xmlns:r="http://schemas.openxmlformats.org/officeDocument/2006/relationships" r:id="rId2"/>
        </xdr:cNvPr>
        <xdr:cNvSpPr/>
      </xdr:nvSpPr>
      <xdr:spPr>
        <a:xfrm>
          <a:off x="2787047" y="158152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VINCULADOS</a:t>
          </a:r>
        </a:p>
      </xdr:txBody>
    </xdr:sp>
    <xdr:clientData/>
  </xdr:twoCellAnchor>
  <xdr:twoCellAnchor>
    <xdr:from>
      <xdr:col>3</xdr:col>
      <xdr:colOff>501046</xdr:colOff>
      <xdr:row>13</xdr:row>
      <xdr:rowOff>15130</xdr:rowOff>
    </xdr:from>
    <xdr:to>
      <xdr:col>6</xdr:col>
      <xdr:colOff>539146</xdr:colOff>
      <xdr:row>14</xdr:row>
      <xdr:rowOff>81804</xdr:rowOff>
    </xdr:to>
    <xdr:sp macro="" textlink="">
      <xdr:nvSpPr>
        <xdr:cNvPr id="8" name="Rectángulo redondeado 7">
          <a:hlinkClick xmlns:r="http://schemas.openxmlformats.org/officeDocument/2006/relationships" r:id="rId3"/>
        </xdr:cNvPr>
        <xdr:cNvSpPr/>
      </xdr:nvSpPr>
      <xdr:spPr>
        <a:xfrm>
          <a:off x="2787046" y="1901080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CRÉDITOS DIRECTIVOS Y CONYUGES</a:t>
          </a:r>
        </a:p>
      </xdr:txBody>
    </xdr:sp>
    <xdr:clientData/>
  </xdr:twoCellAnchor>
  <xdr:twoCellAnchor>
    <xdr:from>
      <xdr:col>3</xdr:col>
      <xdr:colOff>501046</xdr:colOff>
      <xdr:row>14</xdr:row>
      <xdr:rowOff>145979</xdr:rowOff>
    </xdr:from>
    <xdr:to>
      <xdr:col>6</xdr:col>
      <xdr:colOff>539146</xdr:colOff>
      <xdr:row>17</xdr:row>
      <xdr:rowOff>27307</xdr:rowOff>
    </xdr:to>
    <xdr:sp macro="" textlink="">
      <xdr:nvSpPr>
        <xdr:cNvPr id="9" name="Rectángulo redondeado 8">
          <a:hlinkClick xmlns:r="http://schemas.openxmlformats.org/officeDocument/2006/relationships" r:id="rId4"/>
        </xdr:cNvPr>
        <xdr:cNvSpPr/>
      </xdr:nvSpPr>
      <xdr:spPr>
        <a:xfrm>
          <a:off x="2787046" y="2222429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</a:t>
          </a:r>
          <a:r>
            <a:rPr lang="es-PY" sz="900" b="1" baseline="0"/>
            <a:t> DE </a:t>
          </a:r>
          <a:r>
            <a:rPr lang="es-PY" sz="900" b="1"/>
            <a:t>MIEMBROS DE COMITES Y CONYUGES</a:t>
          </a:r>
        </a:p>
      </xdr:txBody>
    </xdr:sp>
    <xdr:clientData/>
  </xdr:twoCellAnchor>
  <xdr:twoCellAnchor>
    <xdr:from>
      <xdr:col>3</xdr:col>
      <xdr:colOff>501046</xdr:colOff>
      <xdr:row>17</xdr:row>
      <xdr:rowOff>91482</xdr:rowOff>
    </xdr:from>
    <xdr:to>
      <xdr:col>6</xdr:col>
      <xdr:colOff>539146</xdr:colOff>
      <xdr:row>19</xdr:row>
      <xdr:rowOff>158156</xdr:rowOff>
    </xdr:to>
    <xdr:sp macro="" textlink="">
      <xdr:nvSpPr>
        <xdr:cNvPr id="10" name="Rectángulo redondeado 9">
          <a:hlinkClick xmlns:r="http://schemas.openxmlformats.org/officeDocument/2006/relationships" r:id="rId5"/>
        </xdr:cNvPr>
        <xdr:cNvSpPr/>
      </xdr:nvSpPr>
      <xdr:spPr>
        <a:xfrm>
          <a:off x="2787046" y="2739432"/>
          <a:ext cx="2324100" cy="4476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DE EMPLEADOS CON POTESTAD DE OTORGAR CRÉDITOS Y CONYUGES</a:t>
          </a:r>
        </a:p>
      </xdr:txBody>
    </xdr:sp>
    <xdr:clientData/>
  </xdr:twoCellAnchor>
  <xdr:twoCellAnchor>
    <xdr:from>
      <xdr:col>3</xdr:col>
      <xdr:colOff>501046</xdr:colOff>
      <xdr:row>20</xdr:row>
      <xdr:rowOff>31831</xdr:rowOff>
    </xdr:from>
    <xdr:to>
      <xdr:col>6</xdr:col>
      <xdr:colOff>539146</xdr:colOff>
      <xdr:row>22</xdr:row>
      <xdr:rowOff>71369</xdr:rowOff>
    </xdr:to>
    <xdr:sp macro="" textlink="">
      <xdr:nvSpPr>
        <xdr:cNvPr id="11" name="Rectángulo redondeado 10">
          <a:hlinkClick xmlns:r="http://schemas.openxmlformats.org/officeDocument/2006/relationships" r:id="rId6"/>
        </xdr:cNvPr>
        <xdr:cNvSpPr/>
      </xdr:nvSpPr>
      <xdr:spPr>
        <a:xfrm>
          <a:off x="2787046" y="3251281"/>
          <a:ext cx="2324100" cy="42053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OFICIALES DE CRÉDITO</a:t>
          </a:r>
        </a:p>
      </xdr:txBody>
    </xdr:sp>
    <xdr:clientData/>
  </xdr:twoCellAnchor>
  <xdr:twoCellAnchor>
    <xdr:from>
      <xdr:col>3</xdr:col>
      <xdr:colOff>501046</xdr:colOff>
      <xdr:row>22</xdr:row>
      <xdr:rowOff>135544</xdr:rowOff>
    </xdr:from>
    <xdr:to>
      <xdr:col>6</xdr:col>
      <xdr:colOff>539146</xdr:colOff>
      <xdr:row>25</xdr:row>
      <xdr:rowOff>16871</xdr:rowOff>
    </xdr:to>
    <xdr:sp macro="" textlink="">
      <xdr:nvSpPr>
        <xdr:cNvPr id="12" name="Rectángulo redondeado 11">
          <a:hlinkClick xmlns:r="http://schemas.openxmlformats.org/officeDocument/2006/relationships" r:id="rId7"/>
        </xdr:cNvPr>
        <xdr:cNvSpPr/>
      </xdr:nvSpPr>
      <xdr:spPr>
        <a:xfrm>
          <a:off x="2787046" y="3735994"/>
          <a:ext cx="2324100" cy="45282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 POR JEFES Y/O GERENTES</a:t>
          </a:r>
        </a:p>
      </xdr:txBody>
    </xdr:sp>
    <xdr:clientData/>
  </xdr:twoCellAnchor>
  <xdr:twoCellAnchor>
    <xdr:from>
      <xdr:col>3</xdr:col>
      <xdr:colOff>501046</xdr:colOff>
      <xdr:row>25</xdr:row>
      <xdr:rowOff>81046</xdr:rowOff>
    </xdr:from>
    <xdr:to>
      <xdr:col>6</xdr:col>
      <xdr:colOff>539146</xdr:colOff>
      <xdr:row>27</xdr:row>
      <xdr:rowOff>154671</xdr:rowOff>
    </xdr:to>
    <xdr:sp macro="" textlink="">
      <xdr:nvSpPr>
        <xdr:cNvPr id="13" name="Rectángulo redondeado 12">
          <a:hlinkClick xmlns:r="http://schemas.openxmlformats.org/officeDocument/2006/relationships" r:id="rId8"/>
        </xdr:cNvPr>
        <xdr:cNvSpPr/>
      </xdr:nvSpPr>
      <xdr:spPr>
        <a:xfrm>
          <a:off x="2787046" y="4252996"/>
          <a:ext cx="2324100" cy="454625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>
              <a:solidFill>
                <a:schemeClr val="lt1"/>
              </a:solidFill>
              <a:latin typeface="+mn-lt"/>
              <a:ea typeface="+mn-ea"/>
              <a:cs typeface="+mn-cs"/>
            </a:rPr>
            <a:t>CRÉDITOS APROBADOS</a:t>
          </a:r>
          <a:r>
            <a:rPr lang="es-PY" sz="900" b="1"/>
            <a:t> POR COMITÉ DE CREDITO</a:t>
          </a:r>
        </a:p>
      </xdr:txBody>
    </xdr:sp>
    <xdr:clientData/>
  </xdr:twoCellAnchor>
  <xdr:twoCellAnchor>
    <xdr:from>
      <xdr:col>3</xdr:col>
      <xdr:colOff>501046</xdr:colOff>
      <xdr:row>28</xdr:row>
      <xdr:rowOff>28347</xdr:rowOff>
    </xdr:from>
    <xdr:to>
      <xdr:col>6</xdr:col>
      <xdr:colOff>539146</xdr:colOff>
      <xdr:row>31</xdr:row>
      <xdr:rowOff>50915</xdr:rowOff>
    </xdr:to>
    <xdr:sp macro="" textlink="">
      <xdr:nvSpPr>
        <xdr:cNvPr id="14" name="Rectángulo redondeado 13">
          <a:hlinkClick xmlns:r="http://schemas.openxmlformats.org/officeDocument/2006/relationships" r:id="rId9"/>
        </xdr:cNvPr>
        <xdr:cNvSpPr/>
      </xdr:nvSpPr>
      <xdr:spPr>
        <a:xfrm>
          <a:off x="2787046" y="4771797"/>
          <a:ext cx="2324100" cy="59406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CRÉDITOS APROBADOS POR COMITÉ EJECUTIVO Y/O CONSEJO DE ADMINISTRACIÓN</a:t>
          </a:r>
        </a:p>
      </xdr:txBody>
    </xdr:sp>
    <xdr:clientData/>
  </xdr:twoCellAnchor>
  <xdr:twoCellAnchor>
    <xdr:from>
      <xdr:col>3</xdr:col>
      <xdr:colOff>350448</xdr:colOff>
      <xdr:row>5</xdr:row>
      <xdr:rowOff>28574</xdr:rowOff>
    </xdr:from>
    <xdr:to>
      <xdr:col>7</xdr:col>
      <xdr:colOff>0</xdr:colOff>
      <xdr:row>9</xdr:row>
      <xdr:rowOff>31821</xdr:rowOff>
    </xdr:to>
    <xdr:sp macro="" textlink="">
      <xdr:nvSpPr>
        <xdr:cNvPr id="15" name="Rectángulo redondeado 14"/>
        <xdr:cNvSpPr/>
      </xdr:nvSpPr>
      <xdr:spPr>
        <a:xfrm>
          <a:off x="2636448" y="1342021"/>
          <a:ext cx="2697552" cy="835432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CLASIFICACIÓN DE CARTERA DE CRÉDITOS Y PREVISIONES</a:t>
          </a:r>
        </a:p>
      </xdr:txBody>
    </xdr:sp>
    <xdr:clientData/>
  </xdr:twoCellAnchor>
  <xdr:twoCellAnchor>
    <xdr:from>
      <xdr:col>7</xdr:col>
      <xdr:colOff>122983</xdr:colOff>
      <xdr:row>20</xdr:row>
      <xdr:rowOff>140369</xdr:rowOff>
    </xdr:from>
    <xdr:to>
      <xdr:col>10</xdr:col>
      <xdr:colOff>533816</xdr:colOff>
      <xdr:row>32</xdr:row>
      <xdr:rowOff>1</xdr:rowOff>
    </xdr:to>
    <xdr:sp macro="" textlink="">
      <xdr:nvSpPr>
        <xdr:cNvPr id="17" name="Redondear rectángulo de esquina sencilla 16"/>
        <xdr:cNvSpPr/>
      </xdr:nvSpPr>
      <xdr:spPr>
        <a:xfrm>
          <a:off x="5456983" y="4381501"/>
          <a:ext cx="2696833" cy="2145632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132291</xdr:colOff>
      <xdr:row>18</xdr:row>
      <xdr:rowOff>91386</xdr:rowOff>
    </xdr:from>
    <xdr:to>
      <xdr:col>10</xdr:col>
      <xdr:colOff>543843</xdr:colOff>
      <xdr:row>21</xdr:row>
      <xdr:rowOff>127330</xdr:rowOff>
    </xdr:to>
    <xdr:sp macro="" textlink="">
      <xdr:nvSpPr>
        <xdr:cNvPr id="18" name="Rectángulo redondeado 17"/>
        <xdr:cNvSpPr/>
      </xdr:nvSpPr>
      <xdr:spPr>
        <a:xfrm>
          <a:off x="5466291" y="3951518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PREVISIONES SOBRE:</a:t>
          </a:r>
        </a:p>
      </xdr:txBody>
    </xdr:sp>
    <xdr:clientData/>
  </xdr:twoCellAnchor>
  <xdr:twoCellAnchor>
    <xdr:from>
      <xdr:col>7</xdr:col>
      <xdr:colOff>291557</xdr:colOff>
      <xdr:row>21</xdr:row>
      <xdr:rowOff>122483</xdr:rowOff>
    </xdr:from>
    <xdr:to>
      <xdr:col>10</xdr:col>
      <xdr:colOff>329657</xdr:colOff>
      <xdr:row>22</xdr:row>
      <xdr:rowOff>189157</xdr:rowOff>
    </xdr:to>
    <xdr:sp macro="" textlink="">
      <xdr:nvSpPr>
        <xdr:cNvPr id="23" name="Rectángulo redondeado 22">
          <a:hlinkClick xmlns:r="http://schemas.openxmlformats.org/officeDocument/2006/relationships" r:id="rId10"/>
        </xdr:cNvPr>
        <xdr:cNvSpPr/>
      </xdr:nvSpPr>
      <xdr:spPr>
        <a:xfrm>
          <a:off x="5625557" y="4554115"/>
          <a:ext cx="2324100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LA VISTA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25</xdr:row>
      <xdr:rowOff>22001</xdr:rowOff>
    </xdr:from>
    <xdr:to>
      <xdr:col>10</xdr:col>
      <xdr:colOff>329657</xdr:colOff>
      <xdr:row>27</xdr:row>
      <xdr:rowOff>93829</xdr:rowOff>
    </xdr:to>
    <xdr:sp macro="" textlink="">
      <xdr:nvSpPr>
        <xdr:cNvPr id="25" name="Rectángulo redondeado 24">
          <a:hlinkClick xmlns:r="http://schemas.openxmlformats.org/officeDocument/2006/relationships" r:id="rId11"/>
        </xdr:cNvPr>
        <xdr:cNvSpPr/>
      </xdr:nvSpPr>
      <xdr:spPr>
        <a:xfrm>
          <a:off x="5625557" y="5215633"/>
          <a:ext cx="2324100" cy="45282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900" b="1"/>
            <a:t>BIENES ADJUDICADOS O RECIBIDOS EN DACIÓN DE PAGO</a:t>
          </a:r>
        </a:p>
      </xdr:txBody>
    </xdr:sp>
    <xdr:clientData/>
  </xdr:twoCellAnchor>
  <xdr:twoCellAnchor>
    <xdr:from>
      <xdr:col>7</xdr:col>
      <xdr:colOff>291557</xdr:colOff>
      <xdr:row>27</xdr:row>
      <xdr:rowOff>169210</xdr:rowOff>
    </xdr:from>
    <xdr:to>
      <xdr:col>10</xdr:col>
      <xdr:colOff>329657</xdr:colOff>
      <xdr:row>29</xdr:row>
      <xdr:rowOff>43587</xdr:rowOff>
    </xdr:to>
    <xdr:sp macro="" textlink="">
      <xdr:nvSpPr>
        <xdr:cNvPr id="27" name="Rectángulo redondeado 26">
          <a:hlinkClick xmlns:r="http://schemas.openxmlformats.org/officeDocument/2006/relationships" r:id="rId12"/>
        </xdr:cNvPr>
        <xdr:cNvSpPr/>
      </xdr:nvSpPr>
      <xdr:spPr>
        <a:xfrm>
          <a:off x="5625557" y="5743842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OTROS ACTIVOS</a:t>
          </a:r>
          <a:r>
            <a:rPr lang="es-PY" sz="1000" b="1" baseline="0"/>
            <a:t> DE RIESGO</a:t>
          </a:r>
          <a:endParaRPr lang="es-PY" sz="1100" b="1"/>
        </a:p>
      </xdr:txBody>
    </xdr:sp>
    <xdr:clientData/>
  </xdr:twoCellAnchor>
  <xdr:twoCellAnchor editAs="oneCell">
    <xdr:from>
      <xdr:col>11</xdr:col>
      <xdr:colOff>250657</xdr:colOff>
      <xdr:row>0</xdr:row>
      <xdr:rowOff>124154</xdr:rowOff>
    </xdr:from>
    <xdr:to>
      <xdr:col>13</xdr:col>
      <xdr:colOff>742448</xdr:colOff>
      <xdr:row>9</xdr:row>
      <xdr:rowOff>18628</xdr:rowOff>
    </xdr:to>
    <xdr:pic>
      <xdr:nvPicPr>
        <xdr:cNvPr id="2" name="Imagen 1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2657" y="124154"/>
          <a:ext cx="2015791" cy="2040106"/>
        </a:xfrm>
        <a:prstGeom prst="rect">
          <a:avLst/>
        </a:prstGeom>
      </xdr:spPr>
    </xdr:pic>
    <xdr:clientData/>
  </xdr:twoCellAnchor>
  <xdr:twoCellAnchor>
    <xdr:from>
      <xdr:col>7</xdr:col>
      <xdr:colOff>291557</xdr:colOff>
      <xdr:row>23</xdr:row>
      <xdr:rowOff>72242</xdr:rowOff>
    </xdr:from>
    <xdr:to>
      <xdr:col>10</xdr:col>
      <xdr:colOff>329657</xdr:colOff>
      <xdr:row>24</xdr:row>
      <xdr:rowOff>137119</xdr:rowOff>
    </xdr:to>
    <xdr:sp macro="" textlink="">
      <xdr:nvSpPr>
        <xdr:cNvPr id="26" name="Rectángulo redondeado 25">
          <a:hlinkClick xmlns:r="http://schemas.openxmlformats.org/officeDocument/2006/relationships" r:id="rId15"/>
        </xdr:cNvPr>
        <xdr:cNvSpPr/>
      </xdr:nvSpPr>
      <xdr:spPr>
        <a:xfrm>
          <a:off x="5625557" y="4884874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DEPÓSITOS</a:t>
          </a:r>
          <a:r>
            <a:rPr lang="es-PY" sz="1000" b="1" baseline="0"/>
            <a:t> </a:t>
          </a:r>
          <a:r>
            <a:rPr lang="es-PY" sz="1000" b="1"/>
            <a:t>A</a:t>
          </a:r>
          <a:r>
            <a:rPr lang="es-PY" sz="1000" b="1" baseline="0"/>
            <a:t> PLAZO</a:t>
          </a:r>
          <a:endParaRPr lang="es-PY" sz="1000" b="1"/>
        </a:p>
      </xdr:txBody>
    </xdr:sp>
    <xdr:clientData/>
  </xdr:twoCellAnchor>
  <xdr:twoCellAnchor>
    <xdr:from>
      <xdr:col>7</xdr:col>
      <xdr:colOff>125801</xdr:colOff>
      <xdr:row>8</xdr:row>
      <xdr:rowOff>187984</xdr:rowOff>
    </xdr:from>
    <xdr:to>
      <xdr:col>10</xdr:col>
      <xdr:colOff>538430</xdr:colOff>
      <xdr:row>18</xdr:row>
      <xdr:rowOff>104775</xdr:rowOff>
    </xdr:to>
    <xdr:sp macro="" textlink="">
      <xdr:nvSpPr>
        <xdr:cNvPr id="34" name="Redondear rectángulo de esquina sencilla 33"/>
        <xdr:cNvSpPr/>
      </xdr:nvSpPr>
      <xdr:spPr>
        <a:xfrm>
          <a:off x="5459801" y="1121434"/>
          <a:ext cx="2698629" cy="1821791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7</xdr:col>
      <xdr:colOff>125083</xdr:colOff>
      <xdr:row>5</xdr:row>
      <xdr:rowOff>161924</xdr:rowOff>
    </xdr:from>
    <xdr:to>
      <xdr:col>10</xdr:col>
      <xdr:colOff>538431</xdr:colOff>
      <xdr:row>9</xdr:row>
      <xdr:rowOff>44567</xdr:rowOff>
    </xdr:to>
    <xdr:sp macro="" textlink="">
      <xdr:nvSpPr>
        <xdr:cNvPr id="35" name="Rectángulo redondeado 34"/>
        <xdr:cNvSpPr/>
      </xdr:nvSpPr>
      <xdr:spPr>
        <a:xfrm>
          <a:off x="5459083" y="1095374"/>
          <a:ext cx="2699348" cy="64464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CONCENTRACIÓN</a:t>
          </a:r>
          <a:r>
            <a:rPr lang="es-PY" sz="1400" b="1" baseline="0">
              <a:solidFill>
                <a:schemeClr val="bg1"/>
              </a:solidFill>
            </a:rPr>
            <a:t> DE DEPÓSITOS</a:t>
          </a:r>
          <a:endParaRPr lang="es-PY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296533</xdr:colOff>
      <xdr:row>9</xdr:row>
      <xdr:rowOff>35944</xdr:rowOff>
    </xdr:from>
    <xdr:to>
      <xdr:col>8</xdr:col>
      <xdr:colOff>646981</xdr:colOff>
      <xdr:row>10</xdr:row>
      <xdr:rowOff>134067</xdr:rowOff>
    </xdr:to>
    <xdr:sp macro="" textlink="">
      <xdr:nvSpPr>
        <xdr:cNvPr id="42" name="Rectángulo redondeado 41"/>
        <xdr:cNvSpPr/>
      </xdr:nvSpPr>
      <xdr:spPr>
        <a:xfrm>
          <a:off x="5643113" y="602052"/>
          <a:ext cx="1114245" cy="286826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Guaraníes</a:t>
          </a:r>
        </a:p>
      </xdr:txBody>
    </xdr:sp>
    <xdr:clientData/>
  </xdr:twoCellAnchor>
  <xdr:twoCellAnchor>
    <xdr:from>
      <xdr:col>0</xdr:col>
      <xdr:colOff>98223</xdr:colOff>
      <xdr:row>8</xdr:row>
      <xdr:rowOff>120503</xdr:rowOff>
    </xdr:from>
    <xdr:to>
      <xdr:col>3</xdr:col>
      <xdr:colOff>180474</xdr:colOff>
      <xdr:row>32</xdr:row>
      <xdr:rowOff>0</xdr:rowOff>
    </xdr:to>
    <xdr:sp macro="" textlink="">
      <xdr:nvSpPr>
        <xdr:cNvPr id="53" name="Redondear rectángulo de esquina sencilla 52"/>
        <xdr:cNvSpPr/>
      </xdr:nvSpPr>
      <xdr:spPr>
        <a:xfrm>
          <a:off x="98223" y="2075635"/>
          <a:ext cx="2368251" cy="4451497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8</xdr:col>
      <xdr:colOff>733425</xdr:colOff>
      <xdr:row>9</xdr:row>
      <xdr:rowOff>35582</xdr:rowOff>
    </xdr:from>
    <xdr:to>
      <xdr:col>10</xdr:col>
      <xdr:colOff>402387</xdr:colOff>
      <xdr:row>10</xdr:row>
      <xdr:rowOff>133705</xdr:rowOff>
    </xdr:to>
    <xdr:sp macro="" textlink="">
      <xdr:nvSpPr>
        <xdr:cNvPr id="43" name="Rectángulo redondeado 42"/>
        <xdr:cNvSpPr/>
      </xdr:nvSpPr>
      <xdr:spPr>
        <a:xfrm>
          <a:off x="6829425" y="607082"/>
          <a:ext cx="1192962" cy="288623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tx1">
                  <a:lumMod val="65000"/>
                  <a:lumOff val="35000"/>
                </a:schemeClr>
              </a:solidFill>
            </a:rPr>
            <a:t>Moneda Ext.</a:t>
          </a:r>
        </a:p>
      </xdr:txBody>
    </xdr:sp>
    <xdr:clientData/>
  </xdr:twoCellAnchor>
  <xdr:twoCellAnchor>
    <xdr:from>
      <xdr:col>9</xdr:col>
      <xdr:colOff>61640</xdr:colOff>
      <xdr:row>11</xdr:row>
      <xdr:rowOff>7910</xdr:rowOff>
    </xdr:from>
    <xdr:to>
      <xdr:col>10</xdr:col>
      <xdr:colOff>333376</xdr:colOff>
      <xdr:row>12</xdr:row>
      <xdr:rowOff>72787</xdr:rowOff>
    </xdr:to>
    <xdr:sp macro="" textlink="">
      <xdr:nvSpPr>
        <xdr:cNvPr id="44" name="Rectángulo redondeado 43">
          <a:hlinkClick xmlns:r="http://schemas.openxmlformats.org/officeDocument/2006/relationships" r:id="rId16"/>
        </xdr:cNvPr>
        <xdr:cNvSpPr/>
      </xdr:nvSpPr>
      <xdr:spPr>
        <a:xfrm>
          <a:off x="6919640" y="960410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9</xdr:col>
      <xdr:colOff>61640</xdr:colOff>
      <xdr:row>12</xdr:row>
      <xdr:rowOff>133355</xdr:rowOff>
    </xdr:from>
    <xdr:to>
      <xdr:col>10</xdr:col>
      <xdr:colOff>333376</xdr:colOff>
      <xdr:row>14</xdr:row>
      <xdr:rowOff>9529</xdr:rowOff>
    </xdr:to>
    <xdr:sp macro="" textlink="">
      <xdr:nvSpPr>
        <xdr:cNvPr id="45" name="Rectángulo redondeado 44">
          <a:hlinkClick xmlns:r="http://schemas.openxmlformats.org/officeDocument/2006/relationships" r:id="rId17"/>
        </xdr:cNvPr>
        <xdr:cNvSpPr/>
      </xdr:nvSpPr>
      <xdr:spPr>
        <a:xfrm>
          <a:off x="6919640" y="1276355"/>
          <a:ext cx="1033736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9</xdr:col>
      <xdr:colOff>61640</xdr:colOff>
      <xdr:row>14</xdr:row>
      <xdr:rowOff>70097</xdr:rowOff>
    </xdr:from>
    <xdr:to>
      <xdr:col>10</xdr:col>
      <xdr:colOff>333376</xdr:colOff>
      <xdr:row>15</xdr:row>
      <xdr:rowOff>134975</xdr:rowOff>
    </xdr:to>
    <xdr:sp macro="" textlink="">
      <xdr:nvSpPr>
        <xdr:cNvPr id="46" name="Rectángulo redondeado 45">
          <a:hlinkClick xmlns:r="http://schemas.openxmlformats.org/officeDocument/2006/relationships" r:id="rId18"/>
        </xdr:cNvPr>
        <xdr:cNvSpPr/>
      </xdr:nvSpPr>
      <xdr:spPr>
        <a:xfrm>
          <a:off x="6919640" y="1594097"/>
          <a:ext cx="1033736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9</xdr:col>
      <xdr:colOff>61640</xdr:colOff>
      <xdr:row>16</xdr:row>
      <xdr:rowOff>6839</xdr:rowOff>
    </xdr:from>
    <xdr:to>
      <xdr:col>10</xdr:col>
      <xdr:colOff>333376</xdr:colOff>
      <xdr:row>17</xdr:row>
      <xdr:rowOff>71716</xdr:rowOff>
    </xdr:to>
    <xdr:sp macro="" textlink="">
      <xdr:nvSpPr>
        <xdr:cNvPr id="47" name="Rectángulo redondeado 46">
          <a:hlinkClick xmlns:r="http://schemas.openxmlformats.org/officeDocument/2006/relationships" r:id="rId19"/>
        </xdr:cNvPr>
        <xdr:cNvSpPr/>
      </xdr:nvSpPr>
      <xdr:spPr>
        <a:xfrm>
          <a:off x="6919640" y="1911839"/>
          <a:ext cx="1033736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7</xdr:col>
      <xdr:colOff>303353</xdr:colOff>
      <xdr:row>11</xdr:row>
      <xdr:rowOff>7548</xdr:rowOff>
    </xdr:from>
    <xdr:to>
      <xdr:col>8</xdr:col>
      <xdr:colOff>609600</xdr:colOff>
      <xdr:row>12</xdr:row>
      <xdr:rowOff>72425</xdr:rowOff>
    </xdr:to>
    <xdr:sp macro="" textlink="">
      <xdr:nvSpPr>
        <xdr:cNvPr id="48" name="Rectángulo redondeado 47">
          <a:hlinkClick xmlns:r="http://schemas.openxmlformats.org/officeDocument/2006/relationships" r:id="rId20"/>
        </xdr:cNvPr>
        <xdr:cNvSpPr/>
      </xdr:nvSpPr>
      <xdr:spPr>
        <a:xfrm>
          <a:off x="5637353" y="960048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BANCOS</a:t>
          </a:r>
        </a:p>
      </xdr:txBody>
    </xdr:sp>
    <xdr:clientData/>
  </xdr:twoCellAnchor>
  <xdr:twoCellAnchor>
    <xdr:from>
      <xdr:col>7</xdr:col>
      <xdr:colOff>303353</xdr:colOff>
      <xdr:row>12</xdr:row>
      <xdr:rowOff>132993</xdr:rowOff>
    </xdr:from>
    <xdr:to>
      <xdr:col>8</xdr:col>
      <xdr:colOff>609600</xdr:colOff>
      <xdr:row>14</xdr:row>
      <xdr:rowOff>9167</xdr:rowOff>
    </xdr:to>
    <xdr:sp macro="" textlink="">
      <xdr:nvSpPr>
        <xdr:cNvPr id="49" name="Rectángulo redondeado 48">
          <a:hlinkClick xmlns:r="http://schemas.openxmlformats.org/officeDocument/2006/relationships" r:id="rId21"/>
        </xdr:cNvPr>
        <xdr:cNvSpPr/>
      </xdr:nvSpPr>
      <xdr:spPr>
        <a:xfrm>
          <a:off x="5637353" y="1275993"/>
          <a:ext cx="1068247" cy="257174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FINANCIERAS</a:t>
          </a:r>
        </a:p>
      </xdr:txBody>
    </xdr:sp>
    <xdr:clientData/>
  </xdr:twoCellAnchor>
  <xdr:twoCellAnchor>
    <xdr:from>
      <xdr:col>7</xdr:col>
      <xdr:colOff>303353</xdr:colOff>
      <xdr:row>14</xdr:row>
      <xdr:rowOff>69735</xdr:rowOff>
    </xdr:from>
    <xdr:to>
      <xdr:col>8</xdr:col>
      <xdr:colOff>609600</xdr:colOff>
      <xdr:row>15</xdr:row>
      <xdr:rowOff>134613</xdr:rowOff>
    </xdr:to>
    <xdr:sp macro="" textlink="">
      <xdr:nvSpPr>
        <xdr:cNvPr id="50" name="Rectángulo redondeado 49">
          <a:hlinkClick xmlns:r="http://schemas.openxmlformats.org/officeDocument/2006/relationships" r:id="rId22"/>
        </xdr:cNvPr>
        <xdr:cNvSpPr/>
      </xdr:nvSpPr>
      <xdr:spPr>
        <a:xfrm>
          <a:off x="5637353" y="1593735"/>
          <a:ext cx="1068247" cy="255378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COOPERATIVAS</a:t>
          </a:r>
        </a:p>
      </xdr:txBody>
    </xdr:sp>
    <xdr:clientData/>
  </xdr:twoCellAnchor>
  <xdr:twoCellAnchor>
    <xdr:from>
      <xdr:col>7</xdr:col>
      <xdr:colOff>303353</xdr:colOff>
      <xdr:row>16</xdr:row>
      <xdr:rowOff>6477</xdr:rowOff>
    </xdr:from>
    <xdr:to>
      <xdr:col>8</xdr:col>
      <xdr:colOff>609600</xdr:colOff>
      <xdr:row>17</xdr:row>
      <xdr:rowOff>71354</xdr:rowOff>
    </xdr:to>
    <xdr:sp macro="" textlink="">
      <xdr:nvSpPr>
        <xdr:cNvPr id="51" name="Rectángulo redondeado 50">
          <a:hlinkClick xmlns:r="http://schemas.openxmlformats.org/officeDocument/2006/relationships" r:id="rId23"/>
        </xdr:cNvPr>
        <xdr:cNvSpPr/>
      </xdr:nvSpPr>
      <xdr:spPr>
        <a:xfrm>
          <a:off x="5637353" y="1911477"/>
          <a:ext cx="1068247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CENTRALES</a:t>
          </a:r>
        </a:p>
      </xdr:txBody>
    </xdr:sp>
    <xdr:clientData/>
  </xdr:twoCellAnchor>
  <xdr:twoCellAnchor>
    <xdr:from>
      <xdr:col>0</xdr:col>
      <xdr:colOff>123825</xdr:colOff>
      <xdr:row>0</xdr:row>
      <xdr:rowOff>0</xdr:rowOff>
    </xdr:from>
    <xdr:to>
      <xdr:col>10</xdr:col>
      <xdr:colOff>561975</xdr:colOff>
      <xdr:row>1</xdr:row>
      <xdr:rowOff>50872</xdr:rowOff>
    </xdr:to>
    <xdr:sp macro="" textlink="">
      <xdr:nvSpPr>
        <xdr:cNvPr id="52" name="Rectángulo redondeado 51"/>
        <xdr:cNvSpPr/>
      </xdr:nvSpPr>
      <xdr:spPr>
        <a:xfrm>
          <a:off x="123825" y="0"/>
          <a:ext cx="8058150" cy="603322"/>
        </a:xfrm>
        <a:prstGeom prst="roundRect">
          <a:avLst/>
        </a:prstGeom>
        <a:solidFill>
          <a:schemeClr val="accent6">
            <a:lumMod val="75000"/>
          </a:schemeClr>
        </a:solidFill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Y" sz="1800" b="1">
              <a:solidFill>
                <a:schemeClr val="bg1"/>
              </a:solidFill>
            </a:rPr>
            <a:t>INFORMES</a:t>
          </a:r>
          <a:r>
            <a:rPr lang="es-PY" sz="1800" b="1" baseline="0">
              <a:solidFill>
                <a:schemeClr val="bg1"/>
              </a:solidFill>
            </a:rPr>
            <a:t> COMPLEMENTARIOS PARA COOPERATIVAS DE AHORRO Y CRÉDITOS</a:t>
          </a:r>
          <a:endParaRPr lang="es-PY" sz="18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193473</xdr:colOff>
      <xdr:row>9</xdr:row>
      <xdr:rowOff>129040</xdr:rowOff>
    </xdr:from>
    <xdr:to>
      <xdr:col>3</xdr:col>
      <xdr:colOff>93191</xdr:colOff>
      <xdr:row>11</xdr:row>
      <xdr:rowOff>5215</xdr:rowOff>
    </xdr:to>
    <xdr:sp macro="" textlink="">
      <xdr:nvSpPr>
        <xdr:cNvPr id="54" name="Rectángulo redondeado 53">
          <a:hlinkClick xmlns:r="http://schemas.openxmlformats.org/officeDocument/2006/relationships" r:id="rId24"/>
        </xdr:cNvPr>
        <xdr:cNvSpPr/>
      </xdr:nvSpPr>
      <xdr:spPr>
        <a:xfrm>
          <a:off x="193473" y="1252990"/>
          <a:ext cx="2185718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50" b="1"/>
            <a:t>BRECHA</a:t>
          </a:r>
          <a:r>
            <a:rPr lang="es-PY" sz="1050" b="1" baseline="0"/>
            <a:t> DE LIQUIDEZ</a:t>
          </a:r>
          <a:endParaRPr lang="es-PY" sz="1050" b="1"/>
        </a:p>
      </xdr:txBody>
    </xdr:sp>
    <xdr:clientData/>
  </xdr:twoCellAnchor>
  <xdr:twoCellAnchor>
    <xdr:from>
      <xdr:col>0</xdr:col>
      <xdr:colOff>193473</xdr:colOff>
      <xdr:row>11</xdr:row>
      <xdr:rowOff>58696</xdr:rowOff>
    </xdr:from>
    <xdr:to>
      <xdr:col>3</xdr:col>
      <xdr:colOff>93550</xdr:colOff>
      <xdr:row>13</xdr:row>
      <xdr:rowOff>132320</xdr:rowOff>
    </xdr:to>
    <xdr:sp macro="" textlink="">
      <xdr:nvSpPr>
        <xdr:cNvPr id="55" name="Rectángulo redondeado 54">
          <a:hlinkClick xmlns:r="http://schemas.openxmlformats.org/officeDocument/2006/relationships" r:id="rId25"/>
        </xdr:cNvPr>
        <xdr:cNvSpPr/>
      </xdr:nvSpPr>
      <xdr:spPr>
        <a:xfrm>
          <a:off x="193473" y="1563646"/>
          <a:ext cx="2186077" cy="454624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POR SOCIOS</a:t>
          </a:r>
        </a:p>
      </xdr:txBody>
    </xdr:sp>
    <xdr:clientData/>
  </xdr:twoCellAnchor>
  <xdr:twoCellAnchor>
    <xdr:from>
      <xdr:col>0</xdr:col>
      <xdr:colOff>193473</xdr:colOff>
      <xdr:row>16</xdr:row>
      <xdr:rowOff>120610</xdr:rowOff>
    </xdr:from>
    <xdr:to>
      <xdr:col>3</xdr:col>
      <xdr:colOff>93550</xdr:colOff>
      <xdr:row>19</xdr:row>
      <xdr:rowOff>1937</xdr:rowOff>
    </xdr:to>
    <xdr:sp macro="" textlink="">
      <xdr:nvSpPr>
        <xdr:cNvPr id="56" name="Rectángulo redondeado 55">
          <a:hlinkClick xmlns:r="http://schemas.openxmlformats.org/officeDocument/2006/relationships" r:id="rId26"/>
        </xdr:cNvPr>
        <xdr:cNvSpPr/>
      </xdr:nvSpPr>
      <xdr:spPr>
        <a:xfrm>
          <a:off x="193473" y="257806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POR SOCIOS</a:t>
          </a:r>
        </a:p>
      </xdr:txBody>
    </xdr:sp>
    <xdr:clientData/>
  </xdr:twoCellAnchor>
  <xdr:twoCellAnchor>
    <xdr:from>
      <xdr:col>0</xdr:col>
      <xdr:colOff>193473</xdr:colOff>
      <xdr:row>24</xdr:row>
      <xdr:rowOff>117332</xdr:rowOff>
    </xdr:from>
    <xdr:to>
      <xdr:col>3</xdr:col>
      <xdr:colOff>93550</xdr:colOff>
      <xdr:row>26</xdr:row>
      <xdr:rowOff>189159</xdr:rowOff>
    </xdr:to>
    <xdr:sp macro="" textlink="">
      <xdr:nvSpPr>
        <xdr:cNvPr id="57" name="Rectángulo redondeado 56">
          <a:hlinkClick xmlns:r="http://schemas.openxmlformats.org/officeDocument/2006/relationships" r:id="rId27"/>
        </xdr:cNvPr>
        <xdr:cNvSpPr/>
      </xdr:nvSpPr>
      <xdr:spPr>
        <a:xfrm>
          <a:off x="193473" y="4098782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 DE REVALÚO Y DEPRECIACIÓN</a:t>
          </a:r>
        </a:p>
      </xdr:txBody>
    </xdr:sp>
    <xdr:clientData/>
  </xdr:twoCellAnchor>
  <xdr:twoCellAnchor>
    <xdr:from>
      <xdr:col>0</xdr:col>
      <xdr:colOff>193473</xdr:colOff>
      <xdr:row>27</xdr:row>
      <xdr:rowOff>52140</xdr:rowOff>
    </xdr:from>
    <xdr:to>
      <xdr:col>3</xdr:col>
      <xdr:colOff>93550</xdr:colOff>
      <xdr:row>28</xdr:row>
      <xdr:rowOff>118815</xdr:rowOff>
    </xdr:to>
    <xdr:sp macro="" textlink="">
      <xdr:nvSpPr>
        <xdr:cNvPr id="58" name="Rectángulo redondeado 57">
          <a:hlinkClick xmlns:r="http://schemas.openxmlformats.org/officeDocument/2006/relationships" r:id="rId28"/>
        </xdr:cNvPr>
        <xdr:cNvSpPr/>
      </xdr:nvSpPr>
      <xdr:spPr>
        <a:xfrm>
          <a:off x="193473" y="4605090"/>
          <a:ext cx="2186077" cy="25717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EJECUCIÓN PRESUPUESTARIA</a:t>
          </a:r>
        </a:p>
      </xdr:txBody>
    </xdr:sp>
    <xdr:clientData/>
  </xdr:twoCellAnchor>
  <xdr:twoCellAnchor>
    <xdr:from>
      <xdr:col>0</xdr:col>
      <xdr:colOff>193473</xdr:colOff>
      <xdr:row>28</xdr:row>
      <xdr:rowOff>172293</xdr:rowOff>
    </xdr:from>
    <xdr:to>
      <xdr:col>3</xdr:col>
      <xdr:colOff>93550</xdr:colOff>
      <xdr:row>31</xdr:row>
      <xdr:rowOff>53620</xdr:rowOff>
    </xdr:to>
    <xdr:sp macro="" textlink="">
      <xdr:nvSpPr>
        <xdr:cNvPr id="59" name="Rectángulo redondeado 58">
          <a:hlinkClick xmlns:r="http://schemas.openxmlformats.org/officeDocument/2006/relationships" r:id="rId29"/>
        </xdr:cNvPr>
        <xdr:cNvSpPr/>
      </xdr:nvSpPr>
      <xdr:spPr>
        <a:xfrm>
          <a:off x="193473" y="4915743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CLASIFICACIÓN DE CRÉDITOS SEGÚN GARANTÍA</a:t>
          </a:r>
        </a:p>
      </xdr:txBody>
    </xdr:sp>
    <xdr:clientData/>
  </xdr:twoCellAnchor>
  <xdr:twoCellAnchor>
    <xdr:from>
      <xdr:col>0</xdr:col>
      <xdr:colOff>193473</xdr:colOff>
      <xdr:row>13</xdr:row>
      <xdr:rowOff>185801</xdr:rowOff>
    </xdr:from>
    <xdr:to>
      <xdr:col>3</xdr:col>
      <xdr:colOff>93550</xdr:colOff>
      <xdr:row>16</xdr:row>
      <xdr:rowOff>67129</xdr:rowOff>
    </xdr:to>
    <xdr:sp macro="" textlink="">
      <xdr:nvSpPr>
        <xdr:cNvPr id="60" name="Rectángulo redondeado 59">
          <a:hlinkClick xmlns:r="http://schemas.openxmlformats.org/officeDocument/2006/relationships" r:id="rId30"/>
        </xdr:cNvPr>
        <xdr:cNvSpPr/>
      </xdr:nvSpPr>
      <xdr:spPr>
        <a:xfrm>
          <a:off x="193473" y="2071751"/>
          <a:ext cx="2186077" cy="452828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LA CARTERA DE CRÉDITOS VENCIDA POR SOCIOS</a:t>
          </a:r>
        </a:p>
      </xdr:txBody>
    </xdr:sp>
    <xdr:clientData/>
  </xdr:twoCellAnchor>
  <xdr:twoCellAnchor>
    <xdr:from>
      <xdr:col>0</xdr:col>
      <xdr:colOff>193473</xdr:colOff>
      <xdr:row>19</xdr:row>
      <xdr:rowOff>55418</xdr:rowOff>
    </xdr:from>
    <xdr:to>
      <xdr:col>3</xdr:col>
      <xdr:colOff>93550</xdr:colOff>
      <xdr:row>21</xdr:row>
      <xdr:rowOff>129043</xdr:rowOff>
    </xdr:to>
    <xdr:sp macro="" textlink="">
      <xdr:nvSpPr>
        <xdr:cNvPr id="61" name="Rectángulo redondeado 60">
          <a:hlinkClick xmlns:r="http://schemas.openxmlformats.org/officeDocument/2006/relationships" r:id="rId31"/>
        </xdr:cNvPr>
        <xdr:cNvSpPr/>
      </xdr:nvSpPr>
      <xdr:spPr>
        <a:xfrm>
          <a:off x="193473" y="3084368"/>
          <a:ext cx="2186077" cy="454625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 LA VISTA POR SOCIOS</a:t>
          </a:r>
        </a:p>
      </xdr:txBody>
    </xdr:sp>
    <xdr:clientData/>
  </xdr:twoCellAnchor>
  <xdr:twoCellAnchor>
    <xdr:from>
      <xdr:col>0</xdr:col>
      <xdr:colOff>193473</xdr:colOff>
      <xdr:row>21</xdr:row>
      <xdr:rowOff>182524</xdr:rowOff>
    </xdr:from>
    <xdr:to>
      <xdr:col>3</xdr:col>
      <xdr:colOff>93550</xdr:colOff>
      <xdr:row>24</xdr:row>
      <xdr:rowOff>63851</xdr:rowOff>
    </xdr:to>
    <xdr:sp macro="" textlink="">
      <xdr:nvSpPr>
        <xdr:cNvPr id="62" name="Rectángulo redondeado 61">
          <a:hlinkClick xmlns:r="http://schemas.openxmlformats.org/officeDocument/2006/relationships" r:id="rId32"/>
        </xdr:cNvPr>
        <xdr:cNvSpPr/>
      </xdr:nvSpPr>
      <xdr:spPr>
        <a:xfrm>
          <a:off x="193473" y="3592474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CONCENTRACIÓN DE AHORROS A</a:t>
          </a:r>
          <a:r>
            <a:rPr lang="es-PY" sz="1000" b="1" baseline="0"/>
            <a:t> PLAZO </a:t>
          </a:r>
          <a:r>
            <a:rPr lang="es-PY" sz="1000" b="1"/>
            <a:t>POR SOCIOS</a:t>
          </a:r>
        </a:p>
      </xdr:txBody>
    </xdr:sp>
    <xdr:clientData/>
  </xdr:twoCellAnchor>
  <xdr:twoCellAnchor>
    <xdr:from>
      <xdr:col>11</xdr:col>
      <xdr:colOff>60157</xdr:colOff>
      <xdr:row>9</xdr:row>
      <xdr:rowOff>30080</xdr:rowOff>
    </xdr:from>
    <xdr:to>
      <xdr:col>14</xdr:col>
      <xdr:colOff>461210</xdr:colOff>
      <xdr:row>18</xdr:row>
      <xdr:rowOff>110289</xdr:rowOff>
    </xdr:to>
    <xdr:sp macro="" textlink="">
      <xdr:nvSpPr>
        <xdr:cNvPr id="73" name="Redondear rectángulo de esquina sencilla 72"/>
        <xdr:cNvSpPr/>
      </xdr:nvSpPr>
      <xdr:spPr>
        <a:xfrm>
          <a:off x="8442157" y="2175712"/>
          <a:ext cx="2687053" cy="1794709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11</xdr:col>
      <xdr:colOff>279525</xdr:colOff>
      <xdr:row>15</xdr:row>
      <xdr:rowOff>88488</xdr:rowOff>
    </xdr:from>
    <xdr:to>
      <xdr:col>14</xdr:col>
      <xdr:colOff>170447</xdr:colOff>
      <xdr:row>17</xdr:row>
      <xdr:rowOff>140369</xdr:rowOff>
    </xdr:to>
    <xdr:sp macro="" textlink="">
      <xdr:nvSpPr>
        <xdr:cNvPr id="70" name="Rectángulo redondeado 69">
          <a:hlinkClick xmlns:r="http://schemas.openxmlformats.org/officeDocument/2006/relationships" r:id="rId33"/>
        </xdr:cNvPr>
        <xdr:cNvSpPr/>
      </xdr:nvSpPr>
      <xdr:spPr>
        <a:xfrm>
          <a:off x="8661525" y="3377120"/>
          <a:ext cx="2176922" cy="432881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SOCIOS</a:t>
          </a:r>
          <a:endParaRPr lang="es-PY" sz="1100" b="1"/>
        </a:p>
      </xdr:txBody>
    </xdr:sp>
    <xdr:clientData/>
  </xdr:twoCellAnchor>
  <xdr:twoCellAnchor>
    <xdr:from>
      <xdr:col>11</xdr:col>
      <xdr:colOff>280475</xdr:colOff>
      <xdr:row>12</xdr:row>
      <xdr:rowOff>133728</xdr:rowOff>
    </xdr:from>
    <xdr:to>
      <xdr:col>14</xdr:col>
      <xdr:colOff>180552</xdr:colOff>
      <xdr:row>15</xdr:row>
      <xdr:rowOff>15055</xdr:rowOff>
    </xdr:to>
    <xdr:sp macro="" textlink="">
      <xdr:nvSpPr>
        <xdr:cNvPr id="69" name="Rectángulo redondeado 68">
          <a:hlinkClick xmlns:r="http://schemas.openxmlformats.org/officeDocument/2006/relationships" r:id="rId34"/>
        </xdr:cNvPr>
        <xdr:cNvSpPr/>
      </xdr:nvSpPr>
      <xdr:spPr>
        <a:xfrm>
          <a:off x="8662475" y="2850860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MODIFICACIÓN</a:t>
          </a:r>
          <a:r>
            <a:rPr lang="es-PY" sz="1000" b="1" baseline="0"/>
            <a:t> DE TÉRMINOS Y CONDICIONES CREDITICIAS.</a:t>
          </a:r>
          <a:endParaRPr lang="es-PY" sz="1000" b="1"/>
        </a:p>
      </xdr:txBody>
    </xdr:sp>
    <xdr:clientData/>
  </xdr:twoCellAnchor>
  <xdr:twoCellAnchor>
    <xdr:from>
      <xdr:col>11</xdr:col>
      <xdr:colOff>250658</xdr:colOff>
      <xdr:row>9</xdr:row>
      <xdr:rowOff>150396</xdr:rowOff>
    </xdr:from>
    <xdr:to>
      <xdr:col>14</xdr:col>
      <xdr:colOff>150735</xdr:colOff>
      <xdr:row>12</xdr:row>
      <xdr:rowOff>31723</xdr:rowOff>
    </xdr:to>
    <xdr:sp macro="" textlink="">
      <xdr:nvSpPr>
        <xdr:cNvPr id="72" name="Rectángulo redondeado 71">
          <a:hlinkClick xmlns:r="http://schemas.openxmlformats.org/officeDocument/2006/relationships" r:id="rId35"/>
        </xdr:cNvPr>
        <xdr:cNvSpPr/>
      </xdr:nvSpPr>
      <xdr:spPr>
        <a:xfrm>
          <a:off x="8632658" y="2296028"/>
          <a:ext cx="2186077" cy="452827"/>
        </a:xfrm>
        <a:prstGeom prst="roundRect">
          <a:avLst/>
        </a:prstGeom>
        <a:ln w="19050">
          <a:solidFill>
            <a:schemeClr val="bg1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 baseline="0"/>
            <a:t>ACTIVOS Y PASIVOS EN MONEDAS EXTRANJERAS.</a:t>
          </a:r>
          <a:endParaRPr lang="es-PY" sz="1000" b="1"/>
        </a:p>
      </xdr:txBody>
    </xdr:sp>
    <xdr:clientData/>
  </xdr:twoCellAnchor>
  <xdr:twoCellAnchor>
    <xdr:from>
      <xdr:col>7</xdr:col>
      <xdr:colOff>291557</xdr:colOff>
      <xdr:row>29</xdr:row>
      <xdr:rowOff>141416</xdr:rowOff>
    </xdr:from>
    <xdr:to>
      <xdr:col>10</xdr:col>
      <xdr:colOff>329657</xdr:colOff>
      <xdr:row>31</xdr:row>
      <xdr:rowOff>15793</xdr:rowOff>
    </xdr:to>
    <xdr:sp macro="" textlink="">
      <xdr:nvSpPr>
        <xdr:cNvPr id="63" name="Rectángulo redondeado 62">
          <a:hlinkClick xmlns:r="http://schemas.openxmlformats.org/officeDocument/2006/relationships" r:id="rId36"/>
        </xdr:cNvPr>
        <xdr:cNvSpPr/>
      </xdr:nvSpPr>
      <xdr:spPr>
        <a:xfrm>
          <a:off x="5625557" y="6097048"/>
          <a:ext cx="2324100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OTRAS INVERSIONES</a:t>
          </a:r>
          <a:endParaRPr lang="es-PY" sz="1100" b="1"/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14</xdr:col>
      <xdr:colOff>411552</xdr:colOff>
      <xdr:row>22</xdr:row>
      <xdr:rowOff>35944</xdr:rowOff>
    </xdr:to>
    <xdr:sp macro="" textlink="">
      <xdr:nvSpPr>
        <xdr:cNvPr id="64" name="Rectángulo redondeado 63"/>
        <xdr:cNvSpPr/>
      </xdr:nvSpPr>
      <xdr:spPr>
        <a:xfrm>
          <a:off x="8382000" y="4050632"/>
          <a:ext cx="2697552" cy="607444"/>
        </a:xfrm>
        <a:prstGeom prst="roundRect">
          <a:avLst/>
        </a:prstGeom>
        <a:noFill/>
        <a:ln w="19050">
          <a:noFill/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400" b="1">
              <a:solidFill>
                <a:schemeClr val="bg1"/>
              </a:solidFill>
            </a:rPr>
            <a:t>ESTADOS</a:t>
          </a:r>
          <a:r>
            <a:rPr lang="es-PY" sz="1400" b="1" baseline="0">
              <a:solidFill>
                <a:schemeClr val="bg1"/>
              </a:solidFill>
            </a:rPr>
            <a:t> FINANCIEROS</a:t>
          </a:r>
          <a:r>
            <a:rPr lang="es-PY" sz="1400" b="1">
              <a:solidFill>
                <a:schemeClr val="bg1"/>
              </a:solidFill>
            </a:rPr>
            <a:t>:</a:t>
          </a:r>
        </a:p>
      </xdr:txBody>
    </xdr:sp>
    <xdr:clientData/>
  </xdr:twoCellAnchor>
  <xdr:twoCellAnchor>
    <xdr:from>
      <xdr:col>11</xdr:col>
      <xdr:colOff>10026</xdr:colOff>
      <xdr:row>21</xdr:row>
      <xdr:rowOff>150395</xdr:rowOff>
    </xdr:from>
    <xdr:to>
      <xdr:col>14</xdr:col>
      <xdr:colOff>428047</xdr:colOff>
      <xdr:row>29</xdr:row>
      <xdr:rowOff>110289</xdr:rowOff>
    </xdr:to>
    <xdr:sp macro="" textlink="">
      <xdr:nvSpPr>
        <xdr:cNvPr id="65" name="Redondear rectángulo de esquina sencilla 64"/>
        <xdr:cNvSpPr/>
      </xdr:nvSpPr>
      <xdr:spPr>
        <a:xfrm>
          <a:off x="8392026" y="4582027"/>
          <a:ext cx="2704021" cy="1483894"/>
        </a:xfrm>
        <a:prstGeom prst="round1Rect">
          <a:avLst>
            <a:gd name="adj" fmla="val 15005"/>
          </a:avLst>
        </a:prstGeom>
        <a:solidFill>
          <a:schemeClr val="accent6">
            <a:lumMod val="60000"/>
            <a:lumOff val="40000"/>
          </a:schemeClr>
        </a:solidFill>
        <a:ln w="19050">
          <a:solidFill>
            <a:schemeClr val="accent6"/>
          </a:solidFill>
        </a:ln>
        <a:effectLst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PY" sz="1100" b="1"/>
        </a:p>
      </xdr:txBody>
    </xdr:sp>
    <xdr:clientData/>
  </xdr:twoCellAnchor>
  <xdr:twoCellAnchor>
    <xdr:from>
      <xdr:col>11</xdr:col>
      <xdr:colOff>160421</xdr:colOff>
      <xdr:row>22</xdr:row>
      <xdr:rowOff>130342</xdr:rowOff>
    </xdr:from>
    <xdr:to>
      <xdr:col>14</xdr:col>
      <xdr:colOff>203912</xdr:colOff>
      <xdr:row>24</xdr:row>
      <xdr:rowOff>4719</xdr:rowOff>
    </xdr:to>
    <xdr:sp macro="" textlink="">
      <xdr:nvSpPr>
        <xdr:cNvPr id="66" name="Rectángulo redondeado 65">
          <a:hlinkClick xmlns:r="http://schemas.openxmlformats.org/officeDocument/2006/relationships" r:id="rId37"/>
        </xdr:cNvPr>
        <xdr:cNvSpPr/>
      </xdr:nvSpPr>
      <xdr:spPr>
        <a:xfrm>
          <a:off x="8542421" y="4752474"/>
          <a:ext cx="2329491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BALANCE</a:t>
          </a:r>
          <a:r>
            <a:rPr lang="es-PY" sz="1000" b="1" baseline="0"/>
            <a:t> GENERAL</a:t>
          </a:r>
          <a:endParaRPr lang="es-PY" sz="1000" b="1"/>
        </a:p>
      </xdr:txBody>
    </xdr:sp>
    <xdr:clientData/>
  </xdr:twoCellAnchor>
  <xdr:twoCellAnchor>
    <xdr:from>
      <xdr:col>11</xdr:col>
      <xdr:colOff>140368</xdr:colOff>
      <xdr:row>25</xdr:row>
      <xdr:rowOff>50132</xdr:rowOff>
    </xdr:from>
    <xdr:to>
      <xdr:col>14</xdr:col>
      <xdr:colOff>183859</xdr:colOff>
      <xdr:row>26</xdr:row>
      <xdr:rowOff>115009</xdr:rowOff>
    </xdr:to>
    <xdr:sp macro="" textlink="">
      <xdr:nvSpPr>
        <xdr:cNvPr id="67" name="Rectángulo redondeado 66">
          <a:hlinkClick xmlns:r="http://schemas.openxmlformats.org/officeDocument/2006/relationships" r:id="rId38"/>
        </xdr:cNvPr>
        <xdr:cNvSpPr/>
      </xdr:nvSpPr>
      <xdr:spPr>
        <a:xfrm>
          <a:off x="8522368" y="5243764"/>
          <a:ext cx="2329491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CUADRO</a:t>
          </a:r>
          <a:r>
            <a:rPr lang="es-PY" sz="1000" b="1" baseline="0"/>
            <a:t> DE RESULTADO</a:t>
          </a:r>
          <a:endParaRPr lang="es-PY" sz="1000" b="1"/>
        </a:p>
      </xdr:txBody>
    </xdr:sp>
    <xdr:clientData/>
  </xdr:twoCellAnchor>
  <xdr:twoCellAnchor>
    <xdr:from>
      <xdr:col>11</xdr:col>
      <xdr:colOff>150395</xdr:colOff>
      <xdr:row>27</xdr:row>
      <xdr:rowOff>120316</xdr:rowOff>
    </xdr:from>
    <xdr:to>
      <xdr:col>14</xdr:col>
      <xdr:colOff>193886</xdr:colOff>
      <xdr:row>28</xdr:row>
      <xdr:rowOff>185193</xdr:rowOff>
    </xdr:to>
    <xdr:sp macro="" textlink="">
      <xdr:nvSpPr>
        <xdr:cNvPr id="68" name="Rectángulo redondeado 67">
          <a:hlinkClick xmlns:r="http://schemas.openxmlformats.org/officeDocument/2006/relationships" r:id="rId39"/>
        </xdr:cNvPr>
        <xdr:cNvSpPr/>
      </xdr:nvSpPr>
      <xdr:spPr>
        <a:xfrm>
          <a:off x="8532395" y="5694948"/>
          <a:ext cx="2329491" cy="255377"/>
        </a:xfrm>
        <a:prstGeom prst="roundRect">
          <a:avLst/>
        </a:prstGeom>
        <a:ln w="19050">
          <a:solidFill>
            <a:schemeClr val="bg1"/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Y" sz="1000" b="1"/>
            <a:t>CUENTA</a:t>
          </a:r>
          <a:r>
            <a:rPr lang="es-PY" sz="1000" b="1" baseline="0"/>
            <a:t> DE ORDEN</a:t>
          </a:r>
          <a:endParaRPr lang="es-PY" sz="1000" b="1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361951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142876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504826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188524</xdr:colOff>
      <xdr:row>0</xdr:row>
      <xdr:rowOff>253580</xdr:rowOff>
    </xdr:to>
    <xdr:sp macro="" textlink="">
      <xdr:nvSpPr>
        <xdr:cNvPr id="9" name="Rectángulo redondeado 8">
          <a:hlinkClick xmlns:r="http://schemas.openxmlformats.org/officeDocument/2006/relationships" r:id="rId1"/>
        </xdr:cNvPr>
        <xdr:cNvSpPr/>
      </xdr:nvSpPr>
      <xdr:spPr>
        <a:xfrm>
          <a:off x="611038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647701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5049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40005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5" name="Rectángulo redondeado 4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762000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1466851</xdr:colOff>
      <xdr:row>1</xdr:row>
      <xdr:rowOff>53555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1304926</xdr:colOff>
      <xdr:row>1</xdr:row>
      <xdr:rowOff>53555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4" name="Rectángulo redondeado 3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276226</xdr:colOff>
      <xdr:row>0</xdr:row>
      <xdr:rowOff>253580</xdr:rowOff>
    </xdr:to>
    <xdr:sp macro="" textlink="">
      <xdr:nvSpPr>
        <xdr:cNvPr id="2" name="Rectángulo redondeado 1">
          <a:hlinkClick xmlns:r="http://schemas.openxmlformats.org/officeDocument/2006/relationships" r:id="rId1"/>
        </xdr:cNvPr>
        <xdr:cNvSpPr/>
      </xdr:nvSpPr>
      <xdr:spPr>
        <a:xfrm>
          <a:off x="0" y="0"/>
          <a:ext cx="2228851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6" name="Rectángulo redondeado 5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0</xdr:rowOff>
    </xdr:from>
    <xdr:to>
      <xdr:col>1</xdr:col>
      <xdr:colOff>1266825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4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1266826</xdr:colOff>
      <xdr:row>0</xdr:row>
      <xdr:rowOff>253580</xdr:rowOff>
    </xdr:to>
    <xdr:sp macro="" textlink="">
      <xdr:nvSpPr>
        <xdr:cNvPr id="3" name="Rectángulo redondeado 2">
          <a:hlinkClick xmlns:r="http://schemas.openxmlformats.org/officeDocument/2006/relationships" r:id="rId1"/>
        </xdr:cNvPr>
        <xdr:cNvSpPr/>
      </xdr:nvSpPr>
      <xdr:spPr>
        <a:xfrm>
          <a:off x="333375" y="0"/>
          <a:ext cx="1266826" cy="253580"/>
        </a:xfrm>
        <a:prstGeom prst="roundRect">
          <a:avLst/>
        </a:prstGeom>
        <a:solidFill>
          <a:srgbClr val="70AD47"/>
        </a:solidFill>
        <a:ln w="19050" cap="flat" cmpd="sng" algn="ctr">
          <a:solidFill>
            <a:sysClr val="window" lastClr="FFFFFF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05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VOLVER AL 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9"/>
  <sheetViews>
    <sheetView tabSelected="1" workbookViewId="0"/>
  </sheetViews>
  <sheetFormatPr baseColWidth="10" defaultRowHeight="15" x14ac:dyDescent="0.25"/>
  <cols>
    <col min="1" max="16384" width="11.42578125" style="46"/>
  </cols>
  <sheetData>
    <row r="1" spans="1:11" ht="43.5" customHeight="1" x14ac:dyDescent="0.25"/>
    <row r="2" spans="1:11" ht="15" customHeight="1" x14ac:dyDescent="0.25">
      <c r="A2" s="169"/>
      <c r="B2" s="169"/>
      <c r="C2" s="169"/>
      <c r="D2" s="144"/>
    </row>
    <row r="3" spans="1:11" ht="15" customHeight="1" x14ac:dyDescent="0.25">
      <c r="A3" s="408" t="s">
        <v>917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</row>
    <row r="4" spans="1:11" ht="15" customHeight="1" x14ac:dyDescent="0.25">
      <c r="A4" s="408"/>
      <c r="B4" s="408"/>
      <c r="C4" s="408"/>
      <c r="D4" s="408"/>
      <c r="E4" s="408"/>
      <c r="F4" s="408"/>
      <c r="G4" s="408"/>
      <c r="H4" s="408"/>
      <c r="I4" s="408"/>
      <c r="J4" s="408"/>
      <c r="K4" s="408"/>
    </row>
    <row r="5" spans="1:11" ht="15" customHeight="1" x14ac:dyDescent="0.25">
      <c r="A5" s="408"/>
      <c r="B5" s="408"/>
      <c r="C5" s="408"/>
      <c r="D5" s="408"/>
      <c r="E5" s="408"/>
      <c r="F5" s="408"/>
      <c r="G5" s="408"/>
      <c r="H5" s="408"/>
      <c r="I5" s="408"/>
      <c r="J5" s="408"/>
      <c r="K5" s="408"/>
    </row>
    <row r="6" spans="1:11" ht="20.25" customHeight="1" x14ac:dyDescent="0.25">
      <c r="A6" s="407" t="s">
        <v>1333</v>
      </c>
      <c r="B6" s="407"/>
      <c r="C6" s="407"/>
      <c r="D6" s="144"/>
    </row>
    <row r="7" spans="1:11" ht="15" customHeight="1" x14ac:dyDescent="0.25">
      <c r="A7" s="169"/>
      <c r="B7" s="169"/>
      <c r="C7" s="169"/>
      <c r="D7" s="144"/>
    </row>
    <row r="8" spans="1:11" ht="15" customHeight="1" x14ac:dyDescent="0.25">
      <c r="A8" s="169"/>
      <c r="B8" s="169"/>
      <c r="C8" s="169"/>
      <c r="D8" s="144"/>
    </row>
    <row r="9" spans="1:11" ht="15" customHeight="1" x14ac:dyDescent="0.25">
      <c r="A9" s="169"/>
      <c r="B9" s="169"/>
      <c r="C9" s="169"/>
      <c r="D9" s="144"/>
    </row>
  </sheetData>
  <sheetProtection algorithmName="SHA-512" hashValue="MIlSLg5K65GACBxONeDn+pwJM9WMuyGQRJFWETSopXZkBV8yE6ddZBBEtOKVVfvqt/Efac1tHKUNJhDtT8mEdQ==" saltValue="DBliUAtaxeTW8dHepNS+nA==" spinCount="100000" sheet="1" objects="1" scenarios="1" formatCells="0" formatColumns="0" formatRows="0"/>
  <mergeCells count="2">
    <mergeCell ref="A6:C6"/>
    <mergeCell ref="A3:K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0"/>
  <sheetViews>
    <sheetView workbookViewId="0">
      <selection activeCell="F31" sqref="F31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13" style="68" customWidth="1"/>
    <col min="4" max="4" width="18" style="68" customWidth="1"/>
    <col min="5" max="5" width="16.28515625" style="68" customWidth="1"/>
    <col min="6" max="6" width="19.7109375" style="68" customWidth="1"/>
    <col min="7" max="7" width="19.28515625" style="68" customWidth="1"/>
    <col min="8" max="8" width="17.7109375" style="68" customWidth="1"/>
    <col min="9" max="9" width="14.7109375" style="68" customWidth="1"/>
    <col min="10" max="10" width="20.140625" style="68" customWidth="1"/>
    <col min="11" max="11" width="21.710937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x14ac:dyDescent="0.25">
      <c r="A2" s="444" t="s">
        <v>777</v>
      </c>
      <c r="B2" s="436"/>
      <c r="C2" s="436"/>
      <c r="D2" s="436"/>
      <c r="E2" s="436"/>
      <c r="F2" s="436"/>
      <c r="G2" s="436"/>
      <c r="H2" s="436"/>
      <c r="I2" s="445"/>
      <c r="J2" s="452" t="s">
        <v>756</v>
      </c>
      <c r="K2" s="450"/>
      <c r="L2" s="69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  <c r="L3" s="69"/>
    </row>
    <row r="4" spans="1:12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  <c r="L4" s="69"/>
    </row>
    <row r="5" spans="1:12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  <c r="L5" s="69"/>
    </row>
    <row r="6" spans="1:12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  <c r="L6" s="69"/>
    </row>
    <row r="7" spans="1:12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  <c r="L7" s="69"/>
    </row>
    <row r="8" spans="1:12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8"/>
      <c r="K8" s="18"/>
      <c r="L8" s="69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  <c r="L9" s="69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  <c r="L10" s="69"/>
    </row>
    <row r="11" spans="1:12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  <c r="L11" s="69"/>
    </row>
    <row r="12" spans="1:12" x14ac:dyDescent="0.25">
      <c r="A12" s="438" t="s">
        <v>36</v>
      </c>
      <c r="B12" s="439"/>
      <c r="C12" s="440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69"/>
    </row>
    <row r="19" spans="1:7" x14ac:dyDescent="0.25">
      <c r="A19" s="444" t="s">
        <v>777</v>
      </c>
      <c r="B19" s="436"/>
      <c r="C19" s="436"/>
      <c r="D19" s="436"/>
      <c r="E19" s="436"/>
      <c r="F19" s="436"/>
      <c r="G19" s="111" t="s">
        <v>756</v>
      </c>
    </row>
    <row r="20" spans="1:7" ht="51" x14ac:dyDescent="0.25">
      <c r="A20" s="103" t="s">
        <v>24</v>
      </c>
      <c r="B20" s="9" t="s">
        <v>25</v>
      </c>
      <c r="C20" s="9" t="s">
        <v>26</v>
      </c>
      <c r="D20" s="110" t="s">
        <v>867</v>
      </c>
      <c r="E20" s="11" t="s">
        <v>31</v>
      </c>
      <c r="F20" s="10" t="s">
        <v>32</v>
      </c>
      <c r="G20" s="112" t="s">
        <v>868</v>
      </c>
    </row>
    <row r="21" spans="1:7" x14ac:dyDescent="0.25">
      <c r="A21" s="104" t="s">
        <v>37</v>
      </c>
      <c r="B21" s="14" t="s">
        <v>33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38</v>
      </c>
      <c r="B22" s="14" t="s">
        <v>34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39</v>
      </c>
      <c r="B23" s="14" t="s">
        <v>35</v>
      </c>
      <c r="C23" s="15">
        <v>0</v>
      </c>
      <c r="D23" s="70"/>
      <c r="E23" s="67"/>
      <c r="F23" s="116"/>
      <c r="G23" s="113"/>
    </row>
    <row r="24" spans="1:7" x14ac:dyDescent="0.25">
      <c r="A24" s="104" t="s">
        <v>40</v>
      </c>
      <c r="B24" s="14" t="s">
        <v>45</v>
      </c>
      <c r="C24" s="15">
        <v>5</v>
      </c>
      <c r="D24" s="70"/>
      <c r="E24" s="67"/>
      <c r="F24" s="116"/>
      <c r="G24" s="113"/>
    </row>
    <row r="25" spans="1:7" x14ac:dyDescent="0.25">
      <c r="A25" s="104" t="s">
        <v>41</v>
      </c>
      <c r="B25" s="14" t="s">
        <v>46</v>
      </c>
      <c r="C25" s="15">
        <v>30</v>
      </c>
      <c r="D25" s="70"/>
      <c r="E25" s="67"/>
      <c r="F25" s="116"/>
      <c r="G25" s="113"/>
    </row>
    <row r="26" spans="1:7" x14ac:dyDescent="0.25">
      <c r="A26" s="104" t="s">
        <v>42</v>
      </c>
      <c r="B26" s="14" t="s">
        <v>47</v>
      </c>
      <c r="C26" s="15">
        <v>50</v>
      </c>
      <c r="D26" s="70"/>
      <c r="E26" s="67"/>
      <c r="F26" s="17"/>
      <c r="G26" s="114"/>
    </row>
    <row r="27" spans="1:7" x14ac:dyDescent="0.25">
      <c r="A27" s="104" t="s">
        <v>43</v>
      </c>
      <c r="B27" s="14" t="s">
        <v>48</v>
      </c>
      <c r="C27" s="15">
        <v>80</v>
      </c>
      <c r="D27" s="70"/>
      <c r="E27" s="67"/>
      <c r="F27" s="17"/>
      <c r="G27" s="114"/>
    </row>
    <row r="28" spans="1:7" x14ac:dyDescent="0.25">
      <c r="A28" s="104" t="s">
        <v>44</v>
      </c>
      <c r="B28" s="14" t="s">
        <v>49</v>
      </c>
      <c r="C28" s="15">
        <v>100</v>
      </c>
      <c r="D28" s="70"/>
      <c r="E28" s="67"/>
      <c r="F28" s="17"/>
      <c r="G28" s="114"/>
    </row>
    <row r="29" spans="1:7" ht="15.75" thickBot="1" x14ac:dyDescent="0.3">
      <c r="A29" s="441" t="s">
        <v>36</v>
      </c>
      <c r="B29" s="442"/>
      <c r="C29" s="443"/>
      <c r="D29" s="105">
        <f t="shared" ref="D29:G29" si="2">SUM(D21:D28)</f>
        <v>0</v>
      </c>
      <c r="E29" s="106">
        <f t="shared" si="2"/>
        <v>0</v>
      </c>
      <c r="F29" s="117">
        <f t="shared" si="2"/>
        <v>0</v>
      </c>
      <c r="G29" s="115">
        <f t="shared" si="2"/>
        <v>0</v>
      </c>
    </row>
    <row r="30" spans="1:7" ht="15.75" thickTop="1" x14ac:dyDescent="0.25"/>
  </sheetData>
  <sheetProtection algorithmName="SHA-512" hashValue="uticE0AOb6EbcAtsoIpu2Z/smEnn9kUwttSpF0NyVvQicwMJ2ue1DH7IQlvM/pEC3afeApX/PVYbu2dLgmtdBQ==" saltValue="0mQ2gDW/AIoeuOdcMiVY2A==" spinCount="100000" sheet="1" objects="1" scenarios="1" formatCells="0" formatColumns="0" formatRows="0"/>
  <protectedRanges>
    <protectedRange sqref="F61:J68 F77:J84" name="Rango1_1_1" securityDescriptor="O:WDG:WDD:(A;;CC;;;WD)"/>
    <protectedRange sqref="L61:L68 L77:L8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30"/>
  <sheetViews>
    <sheetView topLeftCell="B1" workbookViewId="0">
      <selection activeCell="E23" sqref="E23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15" style="68" customWidth="1"/>
    <col min="4" max="4" width="28" style="68" customWidth="1"/>
    <col min="5" max="5" width="29.140625" style="68" customWidth="1"/>
    <col min="6" max="6" width="24.5703125" style="68" customWidth="1"/>
    <col min="7" max="7" width="24.85546875" style="68" customWidth="1"/>
    <col min="8" max="8" width="19.85546875" style="68" customWidth="1"/>
    <col min="9" max="9" width="16.5703125" style="68" customWidth="1"/>
    <col min="10" max="10" width="16.7109375" style="68" customWidth="1"/>
    <col min="11" max="11" width="18.570312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x14ac:dyDescent="0.25">
      <c r="A2" s="444" t="s">
        <v>778</v>
      </c>
      <c r="B2" s="436"/>
      <c r="C2" s="436"/>
      <c r="D2" s="436"/>
      <c r="E2" s="436"/>
      <c r="F2" s="436"/>
      <c r="G2" s="436"/>
      <c r="H2" s="436"/>
      <c r="I2" s="445"/>
      <c r="J2" s="452" t="s">
        <v>756</v>
      </c>
      <c r="K2" s="450"/>
      <c r="L2" s="69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  <c r="L3" s="69"/>
    </row>
    <row r="4" spans="1:12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  <c r="L4" s="69"/>
    </row>
    <row r="5" spans="1:12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  <c r="L5" s="69"/>
    </row>
    <row r="6" spans="1:12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  <c r="L6" s="69"/>
    </row>
    <row r="7" spans="1:12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  <c r="L7" s="69"/>
    </row>
    <row r="8" spans="1:12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8"/>
      <c r="K8" s="18"/>
      <c r="L8" s="69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  <c r="L9" s="69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  <c r="L10" s="69"/>
    </row>
    <row r="11" spans="1:12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  <c r="L11" s="69"/>
    </row>
    <row r="12" spans="1:12" x14ac:dyDescent="0.25">
      <c r="A12" s="438" t="s">
        <v>36</v>
      </c>
      <c r="B12" s="439"/>
      <c r="C12" s="440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69"/>
    </row>
    <row r="19" spans="1:7" x14ac:dyDescent="0.25">
      <c r="A19" s="436" t="s">
        <v>778</v>
      </c>
      <c r="B19" s="436"/>
      <c r="C19" s="436"/>
      <c r="D19" s="436"/>
      <c r="E19" s="436"/>
      <c r="F19" s="436"/>
      <c r="G19" s="111" t="s">
        <v>756</v>
      </c>
    </row>
    <row r="20" spans="1:7" ht="38.25" x14ac:dyDescent="0.25">
      <c r="A20" s="103" t="s">
        <v>24</v>
      </c>
      <c r="B20" s="9" t="s">
        <v>25</v>
      </c>
      <c r="C20" s="9" t="s">
        <v>26</v>
      </c>
      <c r="D20" s="110" t="s">
        <v>867</v>
      </c>
      <c r="E20" s="11" t="s">
        <v>31</v>
      </c>
      <c r="F20" s="10" t="s">
        <v>32</v>
      </c>
      <c r="G20" s="112" t="s">
        <v>868</v>
      </c>
    </row>
    <row r="21" spans="1:7" x14ac:dyDescent="0.25">
      <c r="A21" s="104" t="s">
        <v>37</v>
      </c>
      <c r="B21" s="14" t="s">
        <v>33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38</v>
      </c>
      <c r="B22" s="14" t="s">
        <v>34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39</v>
      </c>
      <c r="B23" s="14" t="s">
        <v>35</v>
      </c>
      <c r="C23" s="15">
        <v>0</v>
      </c>
      <c r="D23" s="70"/>
      <c r="E23" s="67"/>
      <c r="F23" s="116"/>
      <c r="G23" s="113"/>
    </row>
    <row r="24" spans="1:7" x14ac:dyDescent="0.25">
      <c r="A24" s="104" t="s">
        <v>40</v>
      </c>
      <c r="B24" s="14" t="s">
        <v>45</v>
      </c>
      <c r="C24" s="15">
        <v>5</v>
      </c>
      <c r="D24" s="70"/>
      <c r="E24" s="67"/>
      <c r="F24" s="116"/>
      <c r="G24" s="113"/>
    </row>
    <row r="25" spans="1:7" x14ac:dyDescent="0.25">
      <c r="A25" s="104" t="s">
        <v>41</v>
      </c>
      <c r="B25" s="14" t="s">
        <v>46</v>
      </c>
      <c r="C25" s="15">
        <v>30</v>
      </c>
      <c r="D25" s="70"/>
      <c r="E25" s="67"/>
      <c r="F25" s="116"/>
      <c r="G25" s="113"/>
    </row>
    <row r="26" spans="1:7" x14ac:dyDescent="0.25">
      <c r="A26" s="104" t="s">
        <v>42</v>
      </c>
      <c r="B26" s="14" t="s">
        <v>47</v>
      </c>
      <c r="C26" s="15">
        <v>50</v>
      </c>
      <c r="D26" s="70"/>
      <c r="E26" s="67"/>
      <c r="F26" s="17"/>
      <c r="G26" s="114"/>
    </row>
    <row r="27" spans="1:7" x14ac:dyDescent="0.25">
      <c r="A27" s="104" t="s">
        <v>43</v>
      </c>
      <c r="B27" s="14" t="s">
        <v>48</v>
      </c>
      <c r="C27" s="15">
        <v>80</v>
      </c>
      <c r="D27" s="70"/>
      <c r="E27" s="67"/>
      <c r="F27" s="17"/>
      <c r="G27" s="114"/>
    </row>
    <row r="28" spans="1:7" x14ac:dyDescent="0.25">
      <c r="A28" s="104" t="s">
        <v>44</v>
      </c>
      <c r="B28" s="14" t="s">
        <v>49</v>
      </c>
      <c r="C28" s="15">
        <v>100</v>
      </c>
      <c r="D28" s="70"/>
      <c r="E28" s="67"/>
      <c r="F28" s="17"/>
      <c r="G28" s="114"/>
    </row>
    <row r="29" spans="1:7" ht="15.75" thickBot="1" x14ac:dyDescent="0.3">
      <c r="A29" s="441" t="s">
        <v>36</v>
      </c>
      <c r="B29" s="442"/>
      <c r="C29" s="443"/>
      <c r="D29" s="105">
        <f t="shared" ref="D29:G29" si="2">SUM(D21:D28)</f>
        <v>0</v>
      </c>
      <c r="E29" s="106">
        <f t="shared" si="2"/>
        <v>0</v>
      </c>
      <c r="F29" s="117">
        <f t="shared" si="2"/>
        <v>0</v>
      </c>
      <c r="G29" s="115">
        <f t="shared" si="2"/>
        <v>0</v>
      </c>
    </row>
    <row r="30" spans="1:7" ht="15.75" thickTop="1" x14ac:dyDescent="0.25"/>
  </sheetData>
  <sheetProtection algorithmName="SHA-512" hashValue="qbjoxuhJaKrjk2P8w+JU/j30nYc8wBji9Zx9oYq/bdi1CrwrPTYgHMOumVc6ZkzCVkA1QqI4tJevyuFI6DHqhg==" saltValue="xGARE0oYag+az/Y6a4Ovjw==" spinCount="100000" sheet="1" objects="1" scenarios="1" formatCells="0" formatColumns="0" formatRows="0"/>
  <protectedRanges>
    <protectedRange sqref="F46:J53 F62:J69" name="Rango1_1_1" securityDescriptor="O:WDG:WDD:(A;;CC;;;WD)"/>
    <protectedRange sqref="L62:L69 L46:L53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66"/>
  <sheetViews>
    <sheetView workbookViewId="0">
      <selection activeCell="B3" sqref="B3:E3"/>
    </sheetView>
  </sheetViews>
  <sheetFormatPr baseColWidth="10" defaultRowHeight="15.75" x14ac:dyDescent="0.25"/>
  <cols>
    <col min="1" max="1" width="5" style="68" customWidth="1"/>
    <col min="2" max="2" width="13.5703125" style="71" customWidth="1"/>
    <col min="3" max="3" width="25.42578125" style="71" customWidth="1"/>
    <col min="4" max="4" width="31.85546875" style="71" customWidth="1"/>
    <col min="5" max="5" width="24.28515625" style="71" customWidth="1"/>
    <col min="6" max="6" width="21.28515625" style="71" customWidth="1"/>
    <col min="7" max="19" width="11.42578125" style="235"/>
    <col min="20" max="27" width="11.42578125" style="339"/>
    <col min="28" max="16384" width="11.42578125" style="69"/>
  </cols>
  <sheetData>
    <row r="1" spans="1:27" s="222" customFormat="1" ht="21" customHeight="1" x14ac:dyDescent="0.25">
      <c r="A1" s="342"/>
      <c r="B1" s="72"/>
      <c r="C1" s="72"/>
      <c r="D1" s="72"/>
      <c r="E1" s="72"/>
      <c r="F1" s="72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</row>
    <row r="2" spans="1:27" s="222" customFormat="1" x14ac:dyDescent="0.25">
      <c r="A2" s="342"/>
      <c r="B2" s="72"/>
      <c r="C2" s="72"/>
      <c r="D2" s="72"/>
      <c r="E2" s="72"/>
      <c r="F2" s="72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</row>
    <row r="3" spans="1:27" x14ac:dyDescent="0.25">
      <c r="B3" s="453" t="s">
        <v>173</v>
      </c>
      <c r="C3" s="454"/>
      <c r="D3" s="454"/>
      <c r="E3" s="454"/>
      <c r="F3" s="52" t="s">
        <v>756</v>
      </c>
    </row>
    <row r="4" spans="1:27" ht="29.25" customHeight="1" x14ac:dyDescent="0.25">
      <c r="B4" s="24" t="s">
        <v>64</v>
      </c>
      <c r="C4" s="25" t="s">
        <v>174</v>
      </c>
      <c r="D4" s="25" t="s">
        <v>77</v>
      </c>
      <c r="E4" s="25" t="s">
        <v>56</v>
      </c>
      <c r="F4" s="282" t="s">
        <v>55</v>
      </c>
    </row>
    <row r="5" spans="1:27" ht="15.75" customHeight="1" x14ac:dyDescent="0.25">
      <c r="B5" s="24"/>
      <c r="C5" s="27" t="s">
        <v>757</v>
      </c>
      <c r="D5" s="28">
        <v>0</v>
      </c>
      <c r="E5" s="180"/>
      <c r="F5" s="194"/>
    </row>
    <row r="6" spans="1:27" x14ac:dyDescent="0.25">
      <c r="B6" s="26">
        <v>1</v>
      </c>
      <c r="C6" s="27" t="s">
        <v>50</v>
      </c>
      <c r="D6" s="28">
        <v>0.15</v>
      </c>
      <c r="E6" s="126"/>
      <c r="F6" s="341"/>
    </row>
    <row r="7" spans="1:27" x14ac:dyDescent="0.25">
      <c r="B7" s="26">
        <v>2</v>
      </c>
      <c r="C7" s="27" t="s">
        <v>51</v>
      </c>
      <c r="D7" s="28">
        <v>0.3</v>
      </c>
      <c r="E7" s="126"/>
      <c r="F7" s="341"/>
    </row>
    <row r="8" spans="1:27" x14ac:dyDescent="0.25">
      <c r="B8" s="26">
        <v>3</v>
      </c>
      <c r="C8" s="27" t="s">
        <v>52</v>
      </c>
      <c r="D8" s="28">
        <v>0.45</v>
      </c>
      <c r="E8" s="126"/>
      <c r="F8" s="341"/>
    </row>
    <row r="9" spans="1:27" x14ac:dyDescent="0.25">
      <c r="B9" s="26">
        <v>4</v>
      </c>
      <c r="C9" s="27" t="s">
        <v>53</v>
      </c>
      <c r="D9" s="28">
        <v>0.7</v>
      </c>
      <c r="E9" s="126"/>
      <c r="F9" s="341"/>
    </row>
    <row r="10" spans="1:27" x14ac:dyDescent="0.25">
      <c r="B10" s="29">
        <v>5</v>
      </c>
      <c r="C10" s="30" t="s">
        <v>54</v>
      </c>
      <c r="D10" s="31">
        <v>1</v>
      </c>
      <c r="E10" s="127"/>
      <c r="F10" s="340"/>
    </row>
    <row r="11" spans="1:27" s="222" customFormat="1" x14ac:dyDescent="0.25">
      <c r="A11" s="342"/>
      <c r="B11" s="72"/>
      <c r="C11" s="72"/>
      <c r="D11" s="72"/>
      <c r="E11" s="220">
        <f>E6+E7+E8+E9+E10</f>
        <v>0</v>
      </c>
      <c r="F11" s="220">
        <f>F6+F7+F8+F9+F10</f>
        <v>0</v>
      </c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</row>
    <row r="12" spans="1:27" s="222" customFormat="1" x14ac:dyDescent="0.25">
      <c r="A12" s="342"/>
      <c r="B12" s="72"/>
      <c r="C12" s="72"/>
      <c r="D12" s="72"/>
      <c r="E12" s="72"/>
      <c r="F12" s="72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</row>
    <row r="13" spans="1:27" s="222" customFormat="1" x14ac:dyDescent="0.25">
      <c r="A13" s="342"/>
      <c r="B13" s="72"/>
      <c r="C13" s="72"/>
      <c r="D13" s="72"/>
      <c r="E13" s="72"/>
      <c r="F13" s="72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</row>
    <row r="14" spans="1:27" s="222" customFormat="1" x14ac:dyDescent="0.25">
      <c r="A14" s="342"/>
      <c r="B14" s="72"/>
      <c r="C14" s="72"/>
      <c r="D14" s="72"/>
      <c r="E14" s="72"/>
      <c r="F14" s="72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</row>
    <row r="15" spans="1:27" s="222" customFormat="1" x14ac:dyDescent="0.25">
      <c r="A15" s="342"/>
      <c r="B15" s="72"/>
      <c r="C15" s="72"/>
      <c r="D15" s="72"/>
      <c r="E15" s="72"/>
      <c r="F15" s="72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</row>
    <row r="16" spans="1:27" s="222" customFormat="1" x14ac:dyDescent="0.25">
      <c r="A16" s="342"/>
      <c r="B16" s="72"/>
      <c r="C16" s="72"/>
      <c r="D16" s="72"/>
      <c r="E16" s="72"/>
      <c r="F16" s="72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</row>
    <row r="17" spans="1:27" s="222" customFormat="1" x14ac:dyDescent="0.25">
      <c r="A17" s="342"/>
      <c r="B17" s="72"/>
      <c r="C17" s="72"/>
      <c r="D17" s="72"/>
      <c r="E17" s="72"/>
      <c r="F17" s="72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</row>
    <row r="18" spans="1:27" s="222" customFormat="1" x14ac:dyDescent="0.25">
      <c r="A18" s="342"/>
      <c r="B18" s="72"/>
      <c r="C18" s="72"/>
      <c r="D18" s="72"/>
      <c r="E18" s="72"/>
      <c r="F18" s="72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</row>
    <row r="19" spans="1:27" s="222" customFormat="1" x14ac:dyDescent="0.25">
      <c r="A19" s="342"/>
      <c r="B19" s="72"/>
      <c r="C19" s="72"/>
      <c r="D19" s="72"/>
      <c r="E19" s="72"/>
      <c r="F19" s="72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</row>
    <row r="20" spans="1:27" s="222" customFormat="1" x14ac:dyDescent="0.25">
      <c r="A20" s="342"/>
      <c r="B20" s="72"/>
      <c r="C20" s="72"/>
      <c r="D20" s="72"/>
      <c r="E20" s="72"/>
      <c r="F20" s="72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</row>
    <row r="21" spans="1:27" s="222" customFormat="1" x14ac:dyDescent="0.25">
      <c r="A21" s="342"/>
      <c r="B21" s="72"/>
      <c r="C21" s="72"/>
      <c r="D21" s="72"/>
      <c r="E21" s="72"/>
      <c r="F21" s="72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</row>
    <row r="22" spans="1:27" s="222" customFormat="1" x14ac:dyDescent="0.25">
      <c r="A22" s="342"/>
      <c r="B22" s="72"/>
      <c r="C22" s="72"/>
      <c r="D22" s="72"/>
      <c r="E22" s="72"/>
      <c r="F22" s="72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</row>
    <row r="23" spans="1:27" s="222" customFormat="1" x14ac:dyDescent="0.25">
      <c r="A23" s="342"/>
      <c r="B23" s="72"/>
      <c r="C23" s="72"/>
      <c r="D23" s="72"/>
      <c r="E23" s="72"/>
      <c r="F23" s="72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</row>
    <row r="24" spans="1:27" s="222" customFormat="1" x14ac:dyDescent="0.25">
      <c r="A24" s="342"/>
      <c r="B24" s="72"/>
      <c r="C24" s="72"/>
      <c r="D24" s="72"/>
      <c r="E24" s="72"/>
      <c r="F24" s="72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</row>
    <row r="25" spans="1:27" s="222" customFormat="1" x14ac:dyDescent="0.25">
      <c r="A25" s="342"/>
      <c r="B25" s="72"/>
      <c r="C25" s="72"/>
      <c r="D25" s="72"/>
      <c r="E25" s="72"/>
      <c r="F25" s="72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</row>
    <row r="26" spans="1:27" s="222" customFormat="1" x14ac:dyDescent="0.25">
      <c r="A26" s="342"/>
      <c r="B26" s="72"/>
      <c r="C26" s="72"/>
      <c r="D26" s="72"/>
      <c r="E26" s="72"/>
      <c r="F26" s="72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</row>
    <row r="27" spans="1:27" s="222" customFormat="1" x14ac:dyDescent="0.25">
      <c r="A27" s="342"/>
      <c r="B27" s="72"/>
      <c r="C27" s="72"/>
      <c r="D27" s="72"/>
      <c r="E27" s="72"/>
      <c r="F27" s="72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</row>
    <row r="28" spans="1:27" s="222" customFormat="1" x14ac:dyDescent="0.25">
      <c r="A28" s="342"/>
      <c r="B28" s="72"/>
      <c r="C28" s="72"/>
      <c r="D28" s="72"/>
      <c r="E28" s="72"/>
      <c r="F28" s="72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</row>
    <row r="29" spans="1:27" s="222" customFormat="1" x14ac:dyDescent="0.25">
      <c r="A29" s="342"/>
      <c r="B29" s="72"/>
      <c r="C29" s="72"/>
      <c r="D29" s="72"/>
      <c r="E29" s="72"/>
      <c r="F29" s="72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</row>
    <row r="30" spans="1:27" s="222" customFormat="1" x14ac:dyDescent="0.25">
      <c r="A30" s="342"/>
      <c r="B30" s="72"/>
      <c r="C30" s="72"/>
      <c r="D30" s="72"/>
      <c r="E30" s="72"/>
      <c r="F30" s="72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</row>
    <row r="31" spans="1:27" s="222" customFormat="1" x14ac:dyDescent="0.25">
      <c r="A31" s="342"/>
      <c r="B31" s="72"/>
      <c r="C31" s="72"/>
      <c r="D31" s="72"/>
      <c r="E31" s="72"/>
      <c r="F31" s="72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</row>
    <row r="32" spans="1:27" s="222" customFormat="1" x14ac:dyDescent="0.25">
      <c r="A32" s="342"/>
      <c r="B32" s="72"/>
      <c r="C32" s="72"/>
      <c r="D32" s="72"/>
      <c r="E32" s="72"/>
      <c r="F32" s="72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</row>
    <row r="33" spans="1:27" s="222" customFormat="1" x14ac:dyDescent="0.25">
      <c r="A33" s="342"/>
      <c r="B33" s="72"/>
      <c r="C33" s="72"/>
      <c r="D33" s="72"/>
      <c r="E33" s="72"/>
      <c r="F33" s="72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</row>
    <row r="34" spans="1:27" s="222" customFormat="1" x14ac:dyDescent="0.25">
      <c r="A34" s="342"/>
      <c r="B34" s="72"/>
      <c r="C34" s="72"/>
      <c r="D34" s="72"/>
      <c r="E34" s="72"/>
      <c r="F34" s="72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</row>
    <row r="35" spans="1:27" s="222" customFormat="1" x14ac:dyDescent="0.25">
      <c r="A35" s="342"/>
      <c r="B35" s="72"/>
      <c r="C35" s="72"/>
      <c r="D35" s="72"/>
      <c r="E35" s="72"/>
      <c r="F35" s="72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</row>
    <row r="36" spans="1:27" s="222" customFormat="1" x14ac:dyDescent="0.25">
      <c r="A36" s="342"/>
      <c r="B36" s="72"/>
      <c r="C36" s="72"/>
      <c r="D36" s="72"/>
      <c r="E36" s="72"/>
      <c r="F36" s="72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</row>
    <row r="37" spans="1:27" s="222" customFormat="1" x14ac:dyDescent="0.25">
      <c r="A37" s="342"/>
      <c r="B37" s="72"/>
      <c r="C37" s="72"/>
      <c r="D37" s="72"/>
      <c r="E37" s="72"/>
      <c r="F37" s="72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</row>
    <row r="38" spans="1:27" s="222" customFormat="1" x14ac:dyDescent="0.25">
      <c r="A38" s="342"/>
      <c r="B38" s="72"/>
      <c r="C38" s="72"/>
      <c r="D38" s="72"/>
      <c r="E38" s="72"/>
      <c r="F38" s="72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</row>
    <row r="39" spans="1:27" s="222" customFormat="1" x14ac:dyDescent="0.25">
      <c r="A39" s="342"/>
      <c r="B39" s="72"/>
      <c r="C39" s="72"/>
      <c r="D39" s="72"/>
      <c r="E39" s="72"/>
      <c r="F39" s="72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</row>
    <row r="40" spans="1:27" s="222" customFormat="1" x14ac:dyDescent="0.25">
      <c r="A40" s="342"/>
      <c r="B40" s="72"/>
      <c r="C40" s="72"/>
      <c r="D40" s="72"/>
      <c r="E40" s="72"/>
      <c r="F40" s="72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</row>
    <row r="41" spans="1:27" s="222" customFormat="1" x14ac:dyDescent="0.25">
      <c r="A41" s="342"/>
      <c r="B41" s="72"/>
      <c r="C41" s="72"/>
      <c r="D41" s="72"/>
      <c r="E41" s="72"/>
      <c r="F41" s="72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</row>
    <row r="42" spans="1:27" s="222" customFormat="1" x14ac:dyDescent="0.25">
      <c r="A42" s="342"/>
      <c r="B42" s="72"/>
      <c r="C42" s="72"/>
      <c r="D42" s="72"/>
      <c r="E42" s="72"/>
      <c r="F42" s="72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</row>
    <row r="43" spans="1:27" s="222" customFormat="1" x14ac:dyDescent="0.25">
      <c r="A43" s="342"/>
      <c r="B43" s="72"/>
      <c r="C43" s="72"/>
      <c r="D43" s="72"/>
      <c r="E43" s="72"/>
      <c r="F43" s="72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</row>
    <row r="44" spans="1:27" s="222" customFormat="1" x14ac:dyDescent="0.25">
      <c r="A44" s="342"/>
      <c r="B44" s="72"/>
      <c r="C44" s="72"/>
      <c r="D44" s="72"/>
      <c r="E44" s="72"/>
      <c r="F44" s="72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</row>
    <row r="45" spans="1:27" s="222" customFormat="1" x14ac:dyDescent="0.25">
      <c r="A45" s="342"/>
      <c r="B45" s="72"/>
      <c r="C45" s="72"/>
      <c r="D45" s="72"/>
      <c r="E45" s="72"/>
      <c r="F45" s="72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</row>
    <row r="46" spans="1:27" s="222" customFormat="1" x14ac:dyDescent="0.25">
      <c r="A46" s="342"/>
      <c r="B46" s="72"/>
      <c r="C46" s="72"/>
      <c r="D46" s="72"/>
      <c r="E46" s="72"/>
      <c r="F46" s="72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</row>
    <row r="47" spans="1:27" s="222" customFormat="1" x14ac:dyDescent="0.25">
      <c r="A47" s="342"/>
      <c r="B47" s="72"/>
      <c r="C47" s="72"/>
      <c r="D47" s="72"/>
      <c r="E47" s="72"/>
      <c r="F47" s="72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</row>
    <row r="48" spans="1:27" s="222" customFormat="1" x14ac:dyDescent="0.25">
      <c r="A48" s="342"/>
      <c r="B48" s="72"/>
      <c r="C48" s="72"/>
      <c r="D48" s="72"/>
      <c r="E48" s="72"/>
      <c r="F48" s="72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</row>
    <row r="49" spans="1:27" s="222" customFormat="1" x14ac:dyDescent="0.25">
      <c r="A49" s="342"/>
      <c r="B49" s="72"/>
      <c r="C49" s="72"/>
      <c r="D49" s="72"/>
      <c r="E49" s="72"/>
      <c r="F49" s="72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</row>
    <row r="50" spans="1:27" s="222" customFormat="1" x14ac:dyDescent="0.25">
      <c r="A50" s="342"/>
      <c r="B50" s="72"/>
      <c r="C50" s="72"/>
      <c r="D50" s="72"/>
      <c r="E50" s="72"/>
      <c r="F50" s="72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</row>
    <row r="51" spans="1:27" s="222" customFormat="1" x14ac:dyDescent="0.25">
      <c r="A51" s="342"/>
      <c r="B51" s="72"/>
      <c r="C51" s="72"/>
      <c r="D51" s="72"/>
      <c r="E51" s="72"/>
      <c r="F51" s="72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</row>
    <row r="52" spans="1:27" s="222" customFormat="1" x14ac:dyDescent="0.25">
      <c r="A52" s="342"/>
      <c r="B52" s="72"/>
      <c r="C52" s="72"/>
      <c r="D52" s="72"/>
      <c r="E52" s="72"/>
      <c r="F52" s="72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</row>
    <row r="53" spans="1:27" s="222" customFormat="1" x14ac:dyDescent="0.25">
      <c r="A53" s="342"/>
      <c r="B53" s="72"/>
      <c r="C53" s="72"/>
      <c r="D53" s="72"/>
      <c r="E53" s="72"/>
      <c r="F53" s="72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</row>
    <row r="54" spans="1:27" s="222" customFormat="1" x14ac:dyDescent="0.25">
      <c r="A54" s="342"/>
      <c r="B54" s="72"/>
      <c r="C54" s="72"/>
      <c r="D54" s="72"/>
      <c r="E54" s="72"/>
      <c r="F54" s="72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</row>
    <row r="55" spans="1:27" s="222" customFormat="1" x14ac:dyDescent="0.25">
      <c r="A55" s="342"/>
      <c r="B55" s="72"/>
      <c r="C55" s="72"/>
      <c r="D55" s="72"/>
      <c r="E55" s="72"/>
      <c r="F55" s="72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</row>
    <row r="56" spans="1:27" s="222" customFormat="1" x14ac:dyDescent="0.25">
      <c r="A56" s="342"/>
      <c r="B56" s="72"/>
      <c r="C56" s="72"/>
      <c r="D56" s="72"/>
      <c r="E56" s="72"/>
      <c r="F56" s="72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</row>
    <row r="57" spans="1:27" s="222" customFormat="1" x14ac:dyDescent="0.25">
      <c r="A57" s="342"/>
      <c r="B57" s="72"/>
      <c r="C57" s="72"/>
      <c r="D57" s="72"/>
      <c r="E57" s="72"/>
      <c r="F57" s="72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</row>
    <row r="58" spans="1:27" s="222" customFormat="1" x14ac:dyDescent="0.25">
      <c r="A58" s="342"/>
      <c r="B58" s="72"/>
      <c r="C58" s="72"/>
      <c r="D58" s="72"/>
      <c r="E58" s="72"/>
      <c r="F58" s="72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</row>
    <row r="59" spans="1:27" s="222" customFormat="1" x14ac:dyDescent="0.25">
      <c r="A59" s="342"/>
      <c r="B59" s="72"/>
      <c r="C59" s="72"/>
      <c r="D59" s="72"/>
      <c r="E59" s="72"/>
      <c r="F59" s="72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  <c r="X59" s="235"/>
      <c r="Y59" s="235"/>
      <c r="Z59" s="235"/>
      <c r="AA59" s="235"/>
    </row>
    <row r="60" spans="1:27" s="222" customFormat="1" x14ac:dyDescent="0.25">
      <c r="A60" s="342"/>
      <c r="B60" s="72"/>
      <c r="C60" s="72"/>
      <c r="D60" s="72"/>
      <c r="E60" s="72"/>
      <c r="F60" s="72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</row>
    <row r="61" spans="1:27" s="222" customFormat="1" x14ac:dyDescent="0.25">
      <c r="A61" s="342"/>
      <c r="B61" s="72"/>
      <c r="C61" s="72"/>
      <c r="D61" s="72"/>
      <c r="E61" s="72"/>
      <c r="F61" s="72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  <c r="X61" s="235"/>
      <c r="Y61" s="235"/>
      <c r="Z61" s="235"/>
      <c r="AA61" s="235"/>
    </row>
    <row r="62" spans="1:27" s="222" customFormat="1" x14ac:dyDescent="0.25">
      <c r="A62" s="342"/>
      <c r="B62" s="72"/>
      <c r="C62" s="72"/>
      <c r="D62" s="72"/>
      <c r="E62" s="72"/>
      <c r="F62" s="72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  <c r="X62" s="235"/>
      <c r="Y62" s="235"/>
      <c r="Z62" s="235"/>
      <c r="AA62" s="235"/>
    </row>
    <row r="63" spans="1:27" s="222" customFormat="1" x14ac:dyDescent="0.25">
      <c r="A63" s="342"/>
      <c r="B63" s="72"/>
      <c r="C63" s="72"/>
      <c r="D63" s="72"/>
      <c r="E63" s="72"/>
      <c r="F63" s="72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</row>
    <row r="64" spans="1:27" s="222" customFormat="1" x14ac:dyDescent="0.25">
      <c r="A64" s="342"/>
      <c r="B64" s="72"/>
      <c r="C64" s="72"/>
      <c r="D64" s="72"/>
      <c r="E64" s="72"/>
      <c r="F64" s="72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  <c r="X64" s="235"/>
      <c r="Y64" s="235"/>
      <c r="Z64" s="235"/>
      <c r="AA64" s="235"/>
    </row>
    <row r="65" spans="1:27" s="222" customFormat="1" x14ac:dyDescent="0.25">
      <c r="A65" s="342"/>
      <c r="B65" s="72"/>
      <c r="C65" s="72"/>
      <c r="D65" s="72"/>
      <c r="E65" s="72"/>
      <c r="F65" s="72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  <c r="X65" s="235"/>
      <c r="Y65" s="235"/>
      <c r="Z65" s="235"/>
      <c r="AA65" s="235"/>
    </row>
    <row r="66" spans="1:27" s="222" customFormat="1" x14ac:dyDescent="0.25">
      <c r="A66" s="342"/>
      <c r="B66" s="72"/>
      <c r="C66" s="72"/>
      <c r="D66" s="72"/>
      <c r="E66" s="72"/>
      <c r="F66" s="72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  <c r="X66" s="235"/>
      <c r="Y66" s="235"/>
      <c r="Z66" s="235"/>
      <c r="AA66" s="235"/>
    </row>
  </sheetData>
  <sheetProtection algorithmName="SHA-512" hashValue="6lQNR1+G7fXE4pzJ4W0ZQxRBfkKiTdpNVz1/dT3N/e8CobWG5s9lBq6Aw0YudWsHOI7TrUkxvbbTbgFTZwuj8Q==" saltValue="ZUbNz9j/SV+H09acdoA+FQ==" spinCount="100000" sheet="1" objects="1" scenarios="1" formatCells="0" formatColumns="0" formatRows="0"/>
  <mergeCells count="1">
    <mergeCell ref="B3:E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W19"/>
  <sheetViews>
    <sheetView workbookViewId="0">
      <selection activeCell="F3" sqref="F3"/>
    </sheetView>
  </sheetViews>
  <sheetFormatPr baseColWidth="10" defaultRowHeight="15.75" x14ac:dyDescent="0.25"/>
  <cols>
    <col min="1" max="1" width="5" style="68" customWidth="1"/>
    <col min="2" max="2" width="13.5703125" style="71" customWidth="1"/>
    <col min="3" max="3" width="25.42578125" style="71" customWidth="1"/>
    <col min="4" max="4" width="36.7109375" style="71" customWidth="1"/>
    <col min="5" max="5" width="24.28515625" style="71" customWidth="1"/>
    <col min="6" max="6" width="21.28515625" style="71" customWidth="1"/>
    <col min="7" max="17" width="11.42578125" style="235"/>
    <col min="18" max="23" width="11.42578125" style="339"/>
    <col min="24" max="16384" width="11.42578125" style="69"/>
  </cols>
  <sheetData>
    <row r="1" spans="1:23" s="222" customFormat="1" ht="21" customHeight="1" x14ac:dyDescent="0.25">
      <c r="A1" s="342"/>
      <c r="B1" s="72"/>
      <c r="C1" s="72"/>
      <c r="D1" s="72"/>
      <c r="E1" s="72"/>
      <c r="F1" s="72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</row>
    <row r="2" spans="1:23" s="222" customFormat="1" x14ac:dyDescent="0.25">
      <c r="A2" s="342"/>
      <c r="B2" s="72"/>
      <c r="C2" s="72"/>
      <c r="D2" s="72"/>
      <c r="E2" s="72"/>
      <c r="F2" s="72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</row>
    <row r="3" spans="1:23" x14ac:dyDescent="0.25">
      <c r="B3" s="455" t="s">
        <v>175</v>
      </c>
      <c r="C3" s="456"/>
      <c r="D3" s="456"/>
      <c r="E3" s="456"/>
      <c r="F3" s="52" t="s">
        <v>756</v>
      </c>
    </row>
    <row r="4" spans="1:23" ht="47.25" x14ac:dyDescent="0.25">
      <c r="B4" s="32" t="s">
        <v>63</v>
      </c>
      <c r="C4" s="33" t="s">
        <v>176</v>
      </c>
      <c r="D4" s="33" t="s">
        <v>77</v>
      </c>
      <c r="E4" s="33" t="s">
        <v>57</v>
      </c>
      <c r="F4" s="34" t="s">
        <v>55</v>
      </c>
    </row>
    <row r="5" spans="1:23" x14ac:dyDescent="0.25">
      <c r="B5" s="24"/>
      <c r="C5" s="35" t="s">
        <v>759</v>
      </c>
      <c r="D5" s="36">
        <v>0</v>
      </c>
      <c r="E5" s="345"/>
      <c r="F5" s="346"/>
    </row>
    <row r="6" spans="1:23" x14ac:dyDescent="0.25">
      <c r="B6" s="26">
        <v>1</v>
      </c>
      <c r="C6" s="35" t="s">
        <v>58</v>
      </c>
      <c r="D6" s="36">
        <v>0.15</v>
      </c>
      <c r="E6" s="128"/>
      <c r="F6" s="343"/>
    </row>
    <row r="7" spans="1:23" x14ac:dyDescent="0.25">
      <c r="B7" s="26">
        <v>2</v>
      </c>
      <c r="C7" s="35" t="s">
        <v>59</v>
      </c>
      <c r="D7" s="36">
        <v>0.3</v>
      </c>
      <c r="E7" s="128"/>
      <c r="F7" s="343"/>
    </row>
    <row r="8" spans="1:23" x14ac:dyDescent="0.25">
      <c r="B8" s="26">
        <v>3</v>
      </c>
      <c r="C8" s="35" t="s">
        <v>60</v>
      </c>
      <c r="D8" s="36">
        <v>0.45</v>
      </c>
      <c r="E8" s="128"/>
      <c r="F8" s="343"/>
    </row>
    <row r="9" spans="1:23" x14ac:dyDescent="0.25">
      <c r="B9" s="26">
        <v>4</v>
      </c>
      <c r="C9" s="35" t="s">
        <v>61</v>
      </c>
      <c r="D9" s="36">
        <v>0.7</v>
      </c>
      <c r="E9" s="128"/>
      <c r="F9" s="343"/>
    </row>
    <row r="10" spans="1:23" x14ac:dyDescent="0.25">
      <c r="B10" s="29">
        <v>5</v>
      </c>
      <c r="C10" s="37" t="s">
        <v>62</v>
      </c>
      <c r="D10" s="38">
        <v>1</v>
      </c>
      <c r="E10" s="129"/>
      <c r="F10" s="344"/>
    </row>
    <row r="11" spans="1:23" s="222" customFormat="1" x14ac:dyDescent="0.25">
      <c r="A11" s="342"/>
      <c r="B11" s="72" t="s">
        <v>760</v>
      </c>
      <c r="C11" s="72"/>
      <c r="D11" s="72"/>
      <c r="E11" s="220">
        <f>E6+E7+E8+E9+E10+E5</f>
        <v>0</v>
      </c>
      <c r="F11" s="220">
        <f>F6+F7+F8+F9+F10+F5</f>
        <v>0</v>
      </c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</row>
    <row r="12" spans="1:23" s="222" customFormat="1" x14ac:dyDescent="0.25">
      <c r="A12" s="342"/>
      <c r="B12" s="72"/>
      <c r="C12" s="72"/>
      <c r="D12" s="72"/>
      <c r="E12" s="72"/>
      <c r="F12" s="72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</row>
    <row r="13" spans="1:23" s="222" customFormat="1" x14ac:dyDescent="0.25">
      <c r="A13" s="342"/>
      <c r="B13" s="72"/>
      <c r="C13" s="72"/>
      <c r="D13" s="72"/>
      <c r="E13" s="72"/>
      <c r="F13" s="72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</row>
    <row r="14" spans="1:23" s="222" customFormat="1" x14ac:dyDescent="0.25">
      <c r="A14" s="342"/>
      <c r="B14" s="72"/>
      <c r="C14" s="72"/>
      <c r="D14" s="72"/>
      <c r="E14" s="72"/>
      <c r="F14" s="72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</row>
    <row r="15" spans="1:23" s="222" customFormat="1" x14ac:dyDescent="0.25">
      <c r="A15" s="342"/>
      <c r="B15" s="72"/>
      <c r="C15" s="72"/>
      <c r="D15" s="72"/>
      <c r="E15" s="72"/>
      <c r="F15" s="72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</row>
    <row r="16" spans="1:23" s="222" customFormat="1" x14ac:dyDescent="0.25">
      <c r="A16" s="342"/>
      <c r="B16" s="72"/>
      <c r="C16" s="72"/>
      <c r="D16" s="72"/>
      <c r="E16" s="72"/>
      <c r="F16" s="72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</row>
    <row r="17" spans="1:23" s="222" customFormat="1" x14ac:dyDescent="0.25">
      <c r="A17" s="342"/>
      <c r="B17" s="72"/>
      <c r="C17" s="72"/>
      <c r="D17" s="72"/>
      <c r="E17" s="72"/>
      <c r="F17" s="72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</row>
    <row r="18" spans="1:23" s="222" customFormat="1" x14ac:dyDescent="0.25">
      <c r="A18" s="342"/>
      <c r="B18" s="72"/>
      <c r="C18" s="72"/>
      <c r="D18" s="72"/>
      <c r="E18" s="72"/>
      <c r="F18" s="72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</row>
    <row r="19" spans="1:23" s="222" customFormat="1" x14ac:dyDescent="0.25">
      <c r="A19" s="342"/>
      <c r="B19" s="72"/>
      <c r="C19" s="72"/>
      <c r="D19" s="72"/>
      <c r="E19" s="72"/>
      <c r="F19" s="72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</row>
  </sheetData>
  <sheetProtection algorithmName="SHA-512" hashValue="OiIM99hmiH7M2ry12nBDPEI5UUoDpy4M3hso8e58+tdf2SZAvyBA8KE2aE3+/8LqS7MzmSvsq9oWUSyup79yHA==" saltValue="sNyW29qhZoTn3v3tt3MIqg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E50"/>
  <sheetViews>
    <sheetView topLeftCell="A16" workbookViewId="0">
      <selection activeCell="D5" sqref="D5"/>
    </sheetView>
  </sheetViews>
  <sheetFormatPr baseColWidth="10" defaultRowHeight="15" x14ac:dyDescent="0.25"/>
  <cols>
    <col min="1" max="1" width="5" style="68" customWidth="1"/>
    <col min="2" max="2" width="11.42578125" style="342"/>
    <col min="3" max="3" width="38.85546875" style="73" customWidth="1"/>
    <col min="4" max="4" width="42.7109375" style="73" customWidth="1"/>
    <col min="5" max="5" width="11.42578125" style="235"/>
    <col min="6" max="6" width="22.140625" style="235" customWidth="1"/>
    <col min="7" max="23" width="11.42578125" style="235"/>
    <col min="24" max="31" width="11.42578125" style="339"/>
    <col min="32" max="16384" width="11.42578125" style="69"/>
  </cols>
  <sheetData>
    <row r="1" spans="3:6" ht="21" customHeight="1" x14ac:dyDescent="0.25"/>
    <row r="3" spans="3:6" x14ac:dyDescent="0.25">
      <c r="C3" s="457" t="s">
        <v>158</v>
      </c>
      <c r="D3" s="458"/>
    </row>
    <row r="4" spans="3:6" x14ac:dyDescent="0.25">
      <c r="C4" s="459"/>
      <c r="D4" s="460"/>
    </row>
    <row r="5" spans="3:6" ht="15.75" x14ac:dyDescent="0.25">
      <c r="C5" s="74"/>
      <c r="D5" s="53" t="s">
        <v>756</v>
      </c>
    </row>
    <row r="6" spans="3:6" ht="15.75" x14ac:dyDescent="0.25">
      <c r="C6" s="74" t="s">
        <v>156</v>
      </c>
      <c r="D6" s="77" t="s">
        <v>157</v>
      </c>
    </row>
    <row r="7" spans="3:6" ht="15.75" x14ac:dyDescent="0.25">
      <c r="C7" s="75" t="s">
        <v>159</v>
      </c>
      <c r="D7" s="130"/>
      <c r="F7" s="348"/>
    </row>
    <row r="8" spans="3:6" ht="15.75" x14ac:dyDescent="0.25">
      <c r="C8" s="75" t="s">
        <v>160</v>
      </c>
      <c r="D8" s="130"/>
    </row>
    <row r="9" spans="3:6" ht="15.75" x14ac:dyDescent="0.25">
      <c r="C9" s="75" t="s">
        <v>161</v>
      </c>
      <c r="D9" s="130"/>
    </row>
    <row r="10" spans="3:6" ht="15.75" x14ac:dyDescent="0.25">
      <c r="C10" s="75" t="s">
        <v>162</v>
      </c>
      <c r="D10" s="130"/>
    </row>
    <row r="11" spans="3:6" ht="15.75" x14ac:dyDescent="0.25">
      <c r="C11" s="75" t="s">
        <v>163</v>
      </c>
      <c r="D11" s="130"/>
    </row>
    <row r="12" spans="3:6" ht="15.75" x14ac:dyDescent="0.25">
      <c r="C12" s="75" t="s">
        <v>164</v>
      </c>
      <c r="D12" s="130"/>
    </row>
    <row r="13" spans="3:6" ht="15.75" x14ac:dyDescent="0.25">
      <c r="C13" s="75" t="s">
        <v>165</v>
      </c>
      <c r="D13" s="130"/>
    </row>
    <row r="14" spans="3:6" ht="15.75" x14ac:dyDescent="0.25">
      <c r="C14" s="75" t="s">
        <v>166</v>
      </c>
      <c r="D14" s="130"/>
    </row>
    <row r="15" spans="3:6" ht="15.75" x14ac:dyDescent="0.25">
      <c r="C15" s="75" t="s">
        <v>167</v>
      </c>
      <c r="D15" s="130"/>
    </row>
    <row r="16" spans="3:6" ht="15.75" x14ac:dyDescent="0.25">
      <c r="C16" s="75" t="s">
        <v>168</v>
      </c>
      <c r="D16" s="130"/>
    </row>
    <row r="17" spans="1:31" ht="15.75" x14ac:dyDescent="0.25">
      <c r="C17" s="75" t="s">
        <v>774</v>
      </c>
      <c r="D17" s="130"/>
    </row>
    <row r="18" spans="1:31" ht="15.75" x14ac:dyDescent="0.25">
      <c r="C18" s="75" t="s">
        <v>169</v>
      </c>
      <c r="D18" s="130"/>
    </row>
    <row r="19" spans="1:31" ht="15.75" x14ac:dyDescent="0.25">
      <c r="C19" s="75" t="s">
        <v>170</v>
      </c>
      <c r="D19" s="130"/>
    </row>
    <row r="20" spans="1:31" ht="15.75" x14ac:dyDescent="0.25">
      <c r="C20" s="75" t="s">
        <v>171</v>
      </c>
      <c r="D20" s="130"/>
    </row>
    <row r="21" spans="1:31" ht="15.75" x14ac:dyDescent="0.25">
      <c r="C21" s="76" t="s">
        <v>81</v>
      </c>
      <c r="D21" s="347">
        <f>SUM(D19:D20)</f>
        <v>0</v>
      </c>
    </row>
    <row r="22" spans="1:31" s="222" customFormat="1" ht="15.75" x14ac:dyDescent="0.25">
      <c r="A22" s="342"/>
      <c r="B22" s="342"/>
      <c r="C22" s="78"/>
      <c r="D22" s="349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</row>
    <row r="23" spans="1:31" s="222" customFormat="1" ht="15.75" x14ac:dyDescent="0.25">
      <c r="A23" s="342"/>
      <c r="B23" s="342"/>
      <c r="C23" s="78" t="s">
        <v>779</v>
      </c>
      <c r="D23" s="349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</row>
    <row r="24" spans="1:31" s="222" customFormat="1" ht="15.75" x14ac:dyDescent="0.25">
      <c r="A24" s="342"/>
      <c r="B24" s="342"/>
      <c r="C24" s="78" t="s">
        <v>780</v>
      </c>
      <c r="D24" s="349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</row>
    <row r="25" spans="1:31" s="222" customFormat="1" ht="15.75" x14ac:dyDescent="0.25">
      <c r="A25" s="342"/>
      <c r="B25" s="342"/>
      <c r="C25" s="78" t="s">
        <v>810</v>
      </c>
      <c r="D25" s="349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</row>
    <row r="26" spans="1:31" s="222" customFormat="1" ht="15.75" x14ac:dyDescent="0.25">
      <c r="A26" s="342"/>
      <c r="B26" s="342"/>
      <c r="C26" s="78" t="s">
        <v>785</v>
      </c>
      <c r="D26" s="349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</row>
    <row r="27" spans="1:31" s="222" customFormat="1" ht="15.75" x14ac:dyDescent="0.25">
      <c r="A27" s="342"/>
      <c r="B27" s="342"/>
      <c r="C27" s="78" t="s">
        <v>782</v>
      </c>
      <c r="D27" s="349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</row>
    <row r="28" spans="1:31" s="222" customFormat="1" ht="15.75" x14ac:dyDescent="0.25">
      <c r="A28" s="342"/>
      <c r="B28" s="342"/>
      <c r="C28" s="78" t="s">
        <v>781</v>
      </c>
      <c r="D28" s="349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  <c r="Z28" s="235"/>
      <c r="AA28" s="235"/>
      <c r="AB28" s="235"/>
      <c r="AC28" s="235"/>
      <c r="AD28" s="235"/>
      <c r="AE28" s="235"/>
    </row>
    <row r="29" spans="1:31" s="222" customFormat="1" ht="15.75" x14ac:dyDescent="0.25">
      <c r="A29" s="342"/>
      <c r="B29" s="342"/>
      <c r="C29" s="78" t="s">
        <v>784</v>
      </c>
      <c r="D29" s="349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</row>
    <row r="30" spans="1:31" s="222" customFormat="1" ht="15.75" x14ac:dyDescent="0.25">
      <c r="A30" s="342"/>
      <c r="B30" s="342"/>
      <c r="C30" s="78" t="s">
        <v>783</v>
      </c>
      <c r="D30" s="349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35"/>
      <c r="AA30" s="235"/>
      <c r="AB30" s="235"/>
      <c r="AC30" s="235"/>
      <c r="AD30" s="235"/>
      <c r="AE30" s="235"/>
    </row>
    <row r="31" spans="1:31" s="222" customFormat="1" ht="15.75" x14ac:dyDescent="0.25">
      <c r="A31" s="342"/>
      <c r="B31" s="342"/>
      <c r="C31" s="78" t="s">
        <v>818</v>
      </c>
      <c r="D31" s="349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</row>
    <row r="32" spans="1:31" s="222" customFormat="1" x14ac:dyDescent="0.25">
      <c r="A32" s="342"/>
      <c r="B32" s="342"/>
      <c r="C32" s="350"/>
      <c r="D32" s="350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</row>
    <row r="33" spans="1:31" s="222" customFormat="1" x14ac:dyDescent="0.25">
      <c r="A33" s="342"/>
      <c r="B33" s="342"/>
      <c r="C33" s="350"/>
      <c r="D33" s="350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</row>
    <row r="34" spans="1:31" s="222" customFormat="1" x14ac:dyDescent="0.25">
      <c r="A34" s="342"/>
      <c r="B34" s="342"/>
      <c r="C34" s="350"/>
      <c r="D34" s="350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</row>
    <row r="35" spans="1:31" s="222" customFormat="1" x14ac:dyDescent="0.25">
      <c r="A35" s="342"/>
      <c r="B35" s="342"/>
      <c r="C35" s="350"/>
      <c r="D35" s="350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</row>
    <row r="36" spans="1:31" s="222" customFormat="1" x14ac:dyDescent="0.25">
      <c r="A36" s="342"/>
      <c r="B36" s="342"/>
      <c r="C36" s="350"/>
      <c r="D36" s="350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</row>
    <row r="37" spans="1:31" s="222" customFormat="1" x14ac:dyDescent="0.25">
      <c r="A37" s="342"/>
      <c r="B37" s="342"/>
      <c r="C37" s="350"/>
      <c r="D37" s="350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</row>
    <row r="38" spans="1:31" s="222" customFormat="1" x14ac:dyDescent="0.25">
      <c r="A38" s="342"/>
      <c r="B38" s="342"/>
      <c r="C38" s="350"/>
      <c r="D38" s="350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</row>
    <row r="39" spans="1:31" s="222" customFormat="1" x14ac:dyDescent="0.25">
      <c r="A39" s="342"/>
      <c r="B39" s="342"/>
      <c r="C39" s="350"/>
      <c r="D39" s="350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</row>
    <row r="40" spans="1:31" s="222" customFormat="1" x14ac:dyDescent="0.25">
      <c r="A40" s="342"/>
      <c r="B40" s="342"/>
      <c r="C40" s="350"/>
      <c r="D40" s="350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</row>
    <row r="41" spans="1:31" s="222" customFormat="1" x14ac:dyDescent="0.25">
      <c r="A41" s="342"/>
      <c r="B41" s="342"/>
      <c r="C41" s="350"/>
      <c r="D41" s="350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</row>
    <row r="42" spans="1:31" s="222" customFormat="1" x14ac:dyDescent="0.25">
      <c r="A42" s="342"/>
      <c r="B42" s="342"/>
      <c r="C42" s="350"/>
      <c r="D42" s="350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</row>
    <row r="43" spans="1:31" s="222" customFormat="1" x14ac:dyDescent="0.25">
      <c r="A43" s="342"/>
      <c r="B43" s="342"/>
      <c r="C43" s="350"/>
      <c r="D43" s="350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</row>
    <row r="44" spans="1:31" s="222" customFormat="1" x14ac:dyDescent="0.25">
      <c r="A44" s="342"/>
      <c r="B44" s="342"/>
      <c r="C44" s="350"/>
      <c r="D44" s="350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</row>
    <row r="45" spans="1:31" s="222" customFormat="1" x14ac:dyDescent="0.25">
      <c r="A45" s="342"/>
      <c r="B45" s="342"/>
      <c r="C45" s="350"/>
      <c r="D45" s="350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</row>
    <row r="46" spans="1:31" s="222" customFormat="1" x14ac:dyDescent="0.25">
      <c r="A46" s="342"/>
      <c r="B46" s="342"/>
      <c r="C46" s="350"/>
      <c r="D46" s="350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</row>
    <row r="47" spans="1:31" s="222" customFormat="1" x14ac:dyDescent="0.25">
      <c r="A47" s="342"/>
      <c r="B47" s="342"/>
      <c r="C47" s="350"/>
      <c r="D47" s="350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</row>
    <row r="48" spans="1:31" s="222" customFormat="1" x14ac:dyDescent="0.25">
      <c r="A48" s="342"/>
      <c r="B48" s="342"/>
      <c r="C48" s="350"/>
      <c r="D48" s="350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</row>
    <row r="49" spans="1:31" s="222" customFormat="1" x14ac:dyDescent="0.25">
      <c r="A49" s="342"/>
      <c r="B49" s="342"/>
      <c r="C49" s="350"/>
      <c r="D49" s="350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</row>
    <row r="50" spans="1:31" s="222" customFormat="1" x14ac:dyDescent="0.25">
      <c r="A50" s="342"/>
      <c r="B50" s="342"/>
      <c r="C50" s="350"/>
      <c r="D50" s="350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</row>
  </sheetData>
  <sheetProtection algorithmName="SHA-512" hashValue="7cXQrEmYC/OM1fcG59XlU7XMlDPsnxtt3BLuntjX/UGoO65bS8JdXJq8eA1AcmpUf6FaQrmHJe1kN7ZgcD/UhQ==" saltValue="D10XJctdTP9AfpH77C/7ow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BU47"/>
  <sheetViews>
    <sheetView topLeftCell="B7" workbookViewId="0">
      <selection activeCell="D5" sqref="D5"/>
    </sheetView>
  </sheetViews>
  <sheetFormatPr baseColWidth="10" defaultRowHeight="15" x14ac:dyDescent="0.25"/>
  <cols>
    <col min="1" max="1" width="5" style="68" customWidth="1"/>
    <col min="2" max="2" width="11.42578125" style="342"/>
    <col min="3" max="3" width="38.85546875" style="73" customWidth="1"/>
    <col min="4" max="4" width="42.7109375" style="73" customWidth="1"/>
    <col min="5" max="33" width="11.42578125" style="235"/>
    <col min="34" max="73" width="11.42578125" style="339"/>
    <col min="74" max="16384" width="11.42578125" style="69"/>
  </cols>
  <sheetData>
    <row r="1" spans="2:33" ht="21" customHeight="1" x14ac:dyDescent="0.25"/>
    <row r="3" spans="2:33" s="68" customFormat="1" x14ac:dyDescent="0.25">
      <c r="B3" s="342"/>
      <c r="C3" s="457" t="s">
        <v>773</v>
      </c>
      <c r="D3" s="458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</row>
    <row r="4" spans="2:33" s="68" customFormat="1" x14ac:dyDescent="0.25">
      <c r="B4" s="342"/>
      <c r="C4" s="459"/>
      <c r="D4" s="460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</row>
    <row r="5" spans="2:33" s="68" customFormat="1" ht="15.75" x14ac:dyDescent="0.25">
      <c r="B5" s="342"/>
      <c r="C5" s="74"/>
      <c r="D5" s="53" t="s">
        <v>756</v>
      </c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</row>
    <row r="6" spans="2:33" s="68" customFormat="1" ht="15.75" x14ac:dyDescent="0.25">
      <c r="B6" s="342"/>
      <c r="C6" s="74" t="s">
        <v>156</v>
      </c>
      <c r="D6" s="77" t="s">
        <v>157</v>
      </c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</row>
    <row r="7" spans="2:33" s="68" customFormat="1" ht="15.75" x14ac:dyDescent="0.25">
      <c r="B7" s="342"/>
      <c r="C7" s="75" t="s">
        <v>786</v>
      </c>
      <c r="D7" s="130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</row>
    <row r="8" spans="2:33" s="68" customFormat="1" ht="15.75" x14ac:dyDescent="0.25">
      <c r="B8" s="342"/>
      <c r="C8" s="75" t="s">
        <v>787</v>
      </c>
      <c r="D8" s="130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</row>
    <row r="9" spans="2:33" s="68" customFormat="1" ht="15.75" x14ac:dyDescent="0.25">
      <c r="B9" s="342"/>
      <c r="C9" s="75" t="s">
        <v>788</v>
      </c>
      <c r="D9" s="130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</row>
    <row r="10" spans="2:33" s="68" customFormat="1" ht="15.75" x14ac:dyDescent="0.25">
      <c r="B10" s="342"/>
      <c r="C10" s="75" t="s">
        <v>789</v>
      </c>
      <c r="D10" s="130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</row>
    <row r="11" spans="2:33" s="68" customFormat="1" ht="15.75" x14ac:dyDescent="0.25">
      <c r="B11" s="342"/>
      <c r="C11" s="75" t="s">
        <v>790</v>
      </c>
      <c r="D11" s="130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</row>
    <row r="12" spans="2:33" s="68" customFormat="1" ht="15.75" x14ac:dyDescent="0.25">
      <c r="B12" s="342"/>
      <c r="C12" s="75" t="s">
        <v>791</v>
      </c>
      <c r="D12" s="130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</row>
    <row r="13" spans="2:33" s="68" customFormat="1" ht="15.75" x14ac:dyDescent="0.25">
      <c r="B13" s="342"/>
      <c r="C13" s="75" t="s">
        <v>792</v>
      </c>
      <c r="D13" s="130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</row>
    <row r="14" spans="2:33" s="68" customFormat="1" ht="15.75" x14ac:dyDescent="0.25">
      <c r="B14" s="342"/>
      <c r="C14" s="75" t="s">
        <v>793</v>
      </c>
      <c r="D14" s="130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</row>
    <row r="15" spans="2:33" s="68" customFormat="1" ht="15.75" x14ac:dyDescent="0.25">
      <c r="B15" s="342"/>
      <c r="C15" s="75" t="s">
        <v>794</v>
      </c>
      <c r="D15" s="130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</row>
    <row r="16" spans="2:33" s="68" customFormat="1" ht="15.75" x14ac:dyDescent="0.25">
      <c r="B16" s="342"/>
      <c r="C16" s="75" t="s">
        <v>795</v>
      </c>
      <c r="D16" s="130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</row>
    <row r="17" spans="1:73" s="68" customFormat="1" ht="15.75" x14ac:dyDescent="0.25">
      <c r="B17" s="342"/>
      <c r="C17" s="75" t="s">
        <v>796</v>
      </c>
      <c r="D17" s="130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</row>
    <row r="18" spans="1:73" s="68" customFormat="1" ht="15.75" x14ac:dyDescent="0.25">
      <c r="B18" s="342"/>
      <c r="C18" s="75" t="s">
        <v>797</v>
      </c>
      <c r="D18" s="130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</row>
    <row r="19" spans="1:73" s="68" customFormat="1" ht="15.75" x14ac:dyDescent="0.25">
      <c r="B19" s="342"/>
      <c r="C19" s="75" t="s">
        <v>798</v>
      </c>
      <c r="D19" s="130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</row>
    <row r="20" spans="1:73" s="68" customFormat="1" ht="15.75" x14ac:dyDescent="0.25">
      <c r="B20" s="342"/>
      <c r="C20" s="75" t="s">
        <v>799</v>
      </c>
      <c r="D20" s="130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</row>
    <row r="21" spans="1:73" s="68" customFormat="1" ht="15.75" x14ac:dyDescent="0.25">
      <c r="B21" s="342"/>
      <c r="C21" s="76" t="s">
        <v>800</v>
      </c>
      <c r="D21" s="347">
        <f>SUM(D19:D20)</f>
        <v>0</v>
      </c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</row>
    <row r="22" spans="1:73" s="342" customFormat="1" ht="15.75" x14ac:dyDescent="0.25">
      <c r="C22" s="78" t="s">
        <v>801</v>
      </c>
      <c r="D22" s="350"/>
    </row>
    <row r="23" spans="1:73" s="342" customFormat="1" ht="15.75" x14ac:dyDescent="0.25">
      <c r="C23" s="78" t="s">
        <v>802</v>
      </c>
      <c r="D23" s="350"/>
    </row>
    <row r="24" spans="1:73" s="342" customFormat="1" ht="15.75" x14ac:dyDescent="0.25">
      <c r="C24" s="78" t="s">
        <v>811</v>
      </c>
      <c r="D24" s="350"/>
    </row>
    <row r="25" spans="1:73" s="342" customFormat="1" ht="15.75" x14ac:dyDescent="0.25">
      <c r="C25" s="78" t="s">
        <v>803</v>
      </c>
      <c r="D25" s="350"/>
    </row>
    <row r="26" spans="1:73" s="342" customFormat="1" ht="15.75" x14ac:dyDescent="0.25">
      <c r="C26" s="78" t="s">
        <v>804</v>
      </c>
      <c r="D26" s="350"/>
    </row>
    <row r="27" spans="1:73" s="342" customFormat="1" ht="15.75" x14ac:dyDescent="0.25">
      <c r="C27" s="78" t="s">
        <v>805</v>
      </c>
      <c r="D27" s="350"/>
    </row>
    <row r="28" spans="1:73" s="342" customFormat="1" ht="15.75" x14ac:dyDescent="0.25">
      <c r="C28" s="78" t="s">
        <v>806</v>
      </c>
      <c r="D28" s="350"/>
    </row>
    <row r="29" spans="1:73" s="350" customFormat="1" ht="15.75" x14ac:dyDescent="0.25">
      <c r="A29" s="342"/>
      <c r="B29" s="342"/>
      <c r="C29" s="78" t="s">
        <v>819</v>
      </c>
    </row>
    <row r="30" spans="1:73" s="350" customFormat="1" ht="15.75" x14ac:dyDescent="0.25">
      <c r="A30" s="342"/>
      <c r="B30" s="342"/>
      <c r="C30" s="78" t="s">
        <v>820</v>
      </c>
    </row>
    <row r="31" spans="1:73" s="222" customFormat="1" x14ac:dyDescent="0.25">
      <c r="A31" s="342"/>
      <c r="B31" s="342"/>
      <c r="C31" s="350"/>
      <c r="D31" s="350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5"/>
      <c r="BR31" s="235"/>
      <c r="BS31" s="235"/>
      <c r="BT31" s="235"/>
      <c r="BU31" s="235"/>
    </row>
    <row r="32" spans="1:73" s="222" customFormat="1" x14ac:dyDescent="0.25">
      <c r="A32" s="342"/>
      <c r="B32" s="342"/>
      <c r="C32" s="350"/>
      <c r="D32" s="350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5"/>
      <c r="AS32" s="235"/>
      <c r="AT32" s="235"/>
      <c r="AU32" s="235"/>
      <c r="AV32" s="235"/>
      <c r="AW32" s="235"/>
      <c r="AX32" s="235"/>
      <c r="AY32" s="235"/>
      <c r="AZ32" s="235"/>
      <c r="BA32" s="235"/>
      <c r="BB32" s="235"/>
      <c r="BC32" s="235"/>
      <c r="BD32" s="235"/>
      <c r="BE32" s="235"/>
      <c r="BF32" s="235"/>
      <c r="BG32" s="235"/>
      <c r="BH32" s="235"/>
      <c r="BI32" s="235"/>
      <c r="BJ32" s="235"/>
      <c r="BK32" s="235"/>
      <c r="BL32" s="235"/>
      <c r="BM32" s="235"/>
      <c r="BN32" s="235"/>
      <c r="BO32" s="235"/>
      <c r="BP32" s="235"/>
      <c r="BQ32" s="235"/>
      <c r="BR32" s="235"/>
      <c r="BS32" s="235"/>
      <c r="BT32" s="235"/>
      <c r="BU32" s="235"/>
    </row>
    <row r="33" spans="1:73" s="222" customFormat="1" x14ac:dyDescent="0.25">
      <c r="A33" s="342"/>
      <c r="B33" s="342"/>
      <c r="C33" s="350"/>
      <c r="D33" s="350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235"/>
      <c r="BG33" s="235"/>
      <c r="BH33" s="235"/>
      <c r="BI33" s="235"/>
      <c r="BJ33" s="235"/>
      <c r="BK33" s="235"/>
      <c r="BL33" s="235"/>
      <c r="BM33" s="235"/>
      <c r="BN33" s="235"/>
      <c r="BO33" s="235"/>
      <c r="BP33" s="235"/>
      <c r="BQ33" s="235"/>
      <c r="BR33" s="235"/>
      <c r="BS33" s="235"/>
      <c r="BT33" s="235"/>
      <c r="BU33" s="235"/>
    </row>
    <row r="34" spans="1:73" s="222" customFormat="1" x14ac:dyDescent="0.25">
      <c r="A34" s="342"/>
      <c r="B34" s="342"/>
      <c r="C34" s="350"/>
      <c r="D34" s="350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5"/>
      <c r="BQ34" s="235"/>
      <c r="BR34" s="235"/>
      <c r="BS34" s="235"/>
      <c r="BT34" s="235"/>
      <c r="BU34" s="235"/>
    </row>
    <row r="35" spans="1:73" s="222" customFormat="1" x14ac:dyDescent="0.25">
      <c r="A35" s="342"/>
      <c r="B35" s="342"/>
      <c r="C35" s="350"/>
      <c r="D35" s="350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5"/>
      <c r="BR35" s="235"/>
      <c r="BS35" s="235"/>
      <c r="BT35" s="235"/>
      <c r="BU35" s="235"/>
    </row>
    <row r="36" spans="1:73" s="222" customFormat="1" x14ac:dyDescent="0.25">
      <c r="A36" s="342"/>
      <c r="B36" s="342"/>
      <c r="C36" s="350"/>
      <c r="D36" s="350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5"/>
      <c r="AV36" s="235"/>
      <c r="AW36" s="235"/>
      <c r="AX36" s="235"/>
      <c r="AY36" s="235"/>
      <c r="AZ36" s="235"/>
      <c r="BA36" s="235"/>
      <c r="BB36" s="235"/>
      <c r="BC36" s="235"/>
      <c r="BD36" s="235"/>
      <c r="BE36" s="235"/>
      <c r="BF36" s="235"/>
      <c r="BG36" s="235"/>
      <c r="BH36" s="235"/>
      <c r="BI36" s="235"/>
      <c r="BJ36" s="235"/>
      <c r="BK36" s="235"/>
      <c r="BL36" s="235"/>
      <c r="BM36" s="235"/>
      <c r="BN36" s="235"/>
      <c r="BO36" s="235"/>
      <c r="BP36" s="235"/>
      <c r="BQ36" s="235"/>
      <c r="BR36" s="235"/>
      <c r="BS36" s="235"/>
      <c r="BT36" s="235"/>
      <c r="BU36" s="235"/>
    </row>
    <row r="37" spans="1:73" s="222" customFormat="1" x14ac:dyDescent="0.25">
      <c r="A37" s="342"/>
      <c r="B37" s="342"/>
      <c r="C37" s="350"/>
      <c r="D37" s="350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5"/>
      <c r="BQ37" s="235"/>
      <c r="BR37" s="235"/>
      <c r="BS37" s="235"/>
      <c r="BT37" s="235"/>
      <c r="BU37" s="235"/>
    </row>
    <row r="38" spans="1:73" s="222" customFormat="1" x14ac:dyDescent="0.25">
      <c r="A38" s="342"/>
      <c r="B38" s="342"/>
      <c r="C38" s="350"/>
      <c r="D38" s="350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  <c r="AH38" s="235"/>
      <c r="AI38" s="235"/>
      <c r="AJ38" s="235"/>
      <c r="AK38" s="235"/>
      <c r="AL38" s="235"/>
      <c r="AM38" s="235"/>
      <c r="AN38" s="235"/>
      <c r="AO38" s="235"/>
      <c r="AP38" s="235"/>
      <c r="AQ38" s="235"/>
      <c r="AR38" s="235"/>
      <c r="AS38" s="235"/>
      <c r="AT38" s="235"/>
      <c r="AU38" s="235"/>
      <c r="AV38" s="235"/>
      <c r="AW38" s="235"/>
      <c r="AX38" s="235"/>
      <c r="AY38" s="235"/>
      <c r="AZ38" s="235"/>
      <c r="BA38" s="235"/>
      <c r="BB38" s="235"/>
      <c r="BC38" s="235"/>
      <c r="BD38" s="235"/>
      <c r="BE38" s="235"/>
      <c r="BF38" s="235"/>
      <c r="BG38" s="235"/>
      <c r="BH38" s="235"/>
      <c r="BI38" s="235"/>
      <c r="BJ38" s="235"/>
      <c r="BK38" s="235"/>
      <c r="BL38" s="235"/>
      <c r="BM38" s="235"/>
      <c r="BN38" s="235"/>
      <c r="BO38" s="235"/>
      <c r="BP38" s="235"/>
      <c r="BQ38" s="235"/>
      <c r="BR38" s="235"/>
      <c r="BS38" s="235"/>
      <c r="BT38" s="235"/>
      <c r="BU38" s="235"/>
    </row>
    <row r="39" spans="1:73" s="222" customFormat="1" x14ac:dyDescent="0.25">
      <c r="A39" s="342"/>
      <c r="B39" s="342"/>
      <c r="C39" s="350"/>
      <c r="D39" s="350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5"/>
      <c r="BR39" s="235"/>
      <c r="BS39" s="235"/>
      <c r="BT39" s="235"/>
      <c r="BU39" s="235"/>
    </row>
    <row r="40" spans="1:73" s="222" customFormat="1" x14ac:dyDescent="0.25">
      <c r="A40" s="342"/>
      <c r="B40" s="342"/>
      <c r="C40" s="350"/>
      <c r="D40" s="350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35"/>
      <c r="BR40" s="235"/>
      <c r="BS40" s="235"/>
      <c r="BT40" s="235"/>
      <c r="BU40" s="235"/>
    </row>
    <row r="41" spans="1:73" s="222" customFormat="1" x14ac:dyDescent="0.25">
      <c r="A41" s="342"/>
      <c r="B41" s="342"/>
      <c r="C41" s="350"/>
      <c r="D41" s="350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5"/>
      <c r="BR41" s="235"/>
      <c r="BS41" s="235"/>
      <c r="BT41" s="235"/>
      <c r="BU41" s="235"/>
    </row>
    <row r="42" spans="1:73" s="222" customFormat="1" x14ac:dyDescent="0.25">
      <c r="A42" s="342"/>
      <c r="B42" s="342"/>
      <c r="C42" s="350"/>
      <c r="D42" s="350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5"/>
      <c r="BQ42" s="235"/>
      <c r="BR42" s="235"/>
      <c r="BS42" s="235"/>
      <c r="BT42" s="235"/>
      <c r="BU42" s="235"/>
    </row>
    <row r="43" spans="1:73" s="222" customFormat="1" x14ac:dyDescent="0.25">
      <c r="A43" s="342"/>
      <c r="B43" s="342"/>
      <c r="C43" s="350"/>
      <c r="D43" s="350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5"/>
      <c r="BR43" s="235"/>
      <c r="BS43" s="235"/>
      <c r="BT43" s="235"/>
      <c r="BU43" s="235"/>
    </row>
    <row r="44" spans="1:73" s="222" customFormat="1" x14ac:dyDescent="0.25">
      <c r="A44" s="342"/>
      <c r="B44" s="342"/>
      <c r="C44" s="350"/>
      <c r="D44" s="350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5"/>
      <c r="BQ44" s="235"/>
      <c r="BR44" s="235"/>
      <c r="BS44" s="235"/>
      <c r="BT44" s="235"/>
      <c r="BU44" s="235"/>
    </row>
    <row r="45" spans="1:73" s="222" customFormat="1" x14ac:dyDescent="0.25">
      <c r="A45" s="342"/>
      <c r="B45" s="342"/>
      <c r="C45" s="350"/>
      <c r="D45" s="350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5"/>
      <c r="BR45" s="235"/>
      <c r="BS45" s="235"/>
      <c r="BT45" s="235"/>
      <c r="BU45" s="235"/>
    </row>
    <row r="46" spans="1:73" s="222" customFormat="1" x14ac:dyDescent="0.25">
      <c r="A46" s="342"/>
      <c r="B46" s="342"/>
      <c r="C46" s="350"/>
      <c r="D46" s="350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35"/>
      <c r="BR46" s="235"/>
      <c r="BS46" s="235"/>
      <c r="BT46" s="235"/>
      <c r="BU46" s="235"/>
    </row>
    <row r="47" spans="1:73" s="222" customFormat="1" x14ac:dyDescent="0.25">
      <c r="A47" s="342"/>
      <c r="B47" s="342"/>
      <c r="C47" s="350"/>
      <c r="D47" s="350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5"/>
      <c r="BR47" s="235"/>
      <c r="BS47" s="235"/>
      <c r="BT47" s="235"/>
      <c r="BU47" s="235"/>
    </row>
  </sheetData>
  <sheetProtection algorithmName="SHA-512" hashValue="saN9++XQwn+c829G+ojQTxGkrkHnTRYCUvu83C/1lzGUXuEWoWNSXy+D001av4v2qjQuie74B9hDF06Xq3XiyQ==" saltValue="WsExmKIS1TI80Pju1v18pg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ignoredErrors>
    <ignoredError sqref="D21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C30"/>
  <sheetViews>
    <sheetView workbookViewId="0">
      <selection activeCell="F10" sqref="F10"/>
    </sheetView>
  </sheetViews>
  <sheetFormatPr baseColWidth="10" defaultRowHeight="15.75" x14ac:dyDescent="0.25"/>
  <cols>
    <col min="1" max="1" width="5" style="222" customWidth="1"/>
    <col min="2" max="2" width="16.85546875" style="353" customWidth="1"/>
    <col min="3" max="3" width="30" style="354" customWidth="1"/>
    <col min="4" max="4" width="28.7109375" style="354" customWidth="1"/>
    <col min="5" max="5" width="11.42578125" style="222"/>
    <col min="6" max="6" width="26.85546875" style="222" customWidth="1"/>
    <col min="7" max="29" width="11.42578125" style="222"/>
    <col min="30" max="16384" width="11.42578125" style="69"/>
  </cols>
  <sheetData>
    <row r="1" spans="1:29" s="68" customFormat="1" ht="21" customHeight="1" x14ac:dyDescent="0.25">
      <c r="A1" s="342"/>
      <c r="B1" s="351"/>
      <c r="C1" s="72"/>
      <c r="D1" s="7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</row>
    <row r="2" spans="1:29" s="68" customFormat="1" ht="21" customHeight="1" x14ac:dyDescent="0.25">
      <c r="A2" s="342"/>
      <c r="B2" s="351"/>
      <c r="C2" s="72"/>
      <c r="D2" s="7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</row>
    <row r="3" spans="1:29" s="68" customFormat="1" x14ac:dyDescent="0.25">
      <c r="A3" s="342"/>
      <c r="B3" s="351"/>
      <c r="C3" s="461" t="s">
        <v>831</v>
      </c>
      <c r="D3" s="46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</row>
    <row r="4" spans="1:29" s="68" customFormat="1" x14ac:dyDescent="0.25">
      <c r="A4" s="342"/>
      <c r="B4" s="351"/>
      <c r="C4" s="463"/>
      <c r="D4" s="464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</row>
    <row r="5" spans="1:29" s="68" customFormat="1" x14ac:dyDescent="0.25">
      <c r="A5" s="342"/>
      <c r="B5" s="351"/>
      <c r="C5" s="328"/>
      <c r="D5" s="53" t="s">
        <v>764</v>
      </c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</row>
    <row r="6" spans="1:29" s="68" customFormat="1" x14ac:dyDescent="0.25">
      <c r="A6" s="342"/>
      <c r="B6" s="351"/>
      <c r="C6" s="80" t="s">
        <v>156</v>
      </c>
      <c r="D6" s="81" t="s">
        <v>157</v>
      </c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</row>
    <row r="7" spans="1:29" s="68" customFormat="1" x14ac:dyDescent="0.25">
      <c r="A7" s="342"/>
      <c r="B7" s="351"/>
      <c r="C7" s="75" t="s">
        <v>147</v>
      </c>
      <c r="D7" s="130"/>
      <c r="E7" s="342"/>
      <c r="F7" s="35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</row>
    <row r="8" spans="1:29" s="68" customFormat="1" x14ac:dyDescent="0.25">
      <c r="A8" s="342"/>
      <c r="B8" s="351"/>
      <c r="C8" s="75" t="s">
        <v>148</v>
      </c>
      <c r="D8" s="130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</row>
    <row r="9" spans="1:29" s="68" customFormat="1" x14ac:dyDescent="0.25">
      <c r="A9" s="342"/>
      <c r="B9" s="351"/>
      <c r="C9" s="75" t="s">
        <v>149</v>
      </c>
      <c r="D9" s="130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</row>
    <row r="10" spans="1:29" s="68" customFormat="1" x14ac:dyDescent="0.25">
      <c r="A10" s="342"/>
      <c r="B10" s="351"/>
      <c r="C10" s="75" t="s">
        <v>151</v>
      </c>
      <c r="D10" s="130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</row>
    <row r="11" spans="1:29" s="68" customFormat="1" x14ac:dyDescent="0.25">
      <c r="A11" s="342"/>
      <c r="B11" s="351"/>
      <c r="C11" s="75" t="s">
        <v>152</v>
      </c>
      <c r="D11" s="130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</row>
    <row r="12" spans="1:29" s="68" customFormat="1" x14ac:dyDescent="0.25">
      <c r="A12" s="342"/>
      <c r="B12" s="351"/>
      <c r="C12" s="75" t="s">
        <v>153</v>
      </c>
      <c r="D12" s="130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</row>
    <row r="13" spans="1:29" s="68" customFormat="1" x14ac:dyDescent="0.25">
      <c r="A13" s="342"/>
      <c r="B13" s="351"/>
      <c r="C13" s="75" t="s">
        <v>154</v>
      </c>
      <c r="D13" s="130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</row>
    <row r="14" spans="1:29" s="68" customFormat="1" x14ac:dyDescent="0.25">
      <c r="A14" s="342"/>
      <c r="B14" s="351"/>
      <c r="C14" s="75" t="s">
        <v>155</v>
      </c>
      <c r="D14" s="130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</row>
    <row r="15" spans="1:29" s="68" customFormat="1" x14ac:dyDescent="0.25">
      <c r="A15" s="342"/>
      <c r="B15" s="351"/>
      <c r="C15" s="75" t="s">
        <v>150</v>
      </c>
      <c r="D15" s="130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</row>
    <row r="16" spans="1:29" s="68" customFormat="1" x14ac:dyDescent="0.25">
      <c r="A16" s="342"/>
      <c r="B16" s="351"/>
      <c r="C16" s="75" t="s">
        <v>78</v>
      </c>
      <c r="D16" s="130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</row>
    <row r="17" spans="1:29" s="68" customFormat="1" x14ac:dyDescent="0.25">
      <c r="A17" s="342"/>
      <c r="B17" s="351"/>
      <c r="C17" s="75" t="s">
        <v>814</v>
      </c>
      <c r="D17" s="130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</row>
    <row r="18" spans="1:29" s="68" customFormat="1" x14ac:dyDescent="0.25">
      <c r="A18" s="342"/>
      <c r="B18" s="351"/>
      <c r="C18" s="75" t="s">
        <v>79</v>
      </c>
      <c r="D18" s="130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</row>
    <row r="19" spans="1:29" s="68" customFormat="1" x14ac:dyDescent="0.25">
      <c r="A19" s="342"/>
      <c r="B19" s="351"/>
      <c r="C19" s="75" t="s">
        <v>80</v>
      </c>
      <c r="D19" s="130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</row>
    <row r="20" spans="1:29" s="68" customFormat="1" x14ac:dyDescent="0.25">
      <c r="A20" s="342"/>
      <c r="B20" s="351"/>
      <c r="C20" s="75" t="s">
        <v>82</v>
      </c>
      <c r="D20" s="130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</row>
    <row r="21" spans="1:29" s="68" customFormat="1" x14ac:dyDescent="0.25">
      <c r="A21" s="342"/>
      <c r="B21" s="351"/>
      <c r="C21" s="76" t="s">
        <v>81</v>
      </c>
      <c r="D21" s="347">
        <f>SUM(D19:D20)</f>
        <v>0</v>
      </c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</row>
    <row r="22" spans="1:29" s="68" customFormat="1" x14ac:dyDescent="0.25">
      <c r="A22" s="342"/>
      <c r="B22" s="351"/>
      <c r="C22" s="78" t="s">
        <v>833</v>
      </c>
      <c r="D22" s="7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342"/>
      <c r="AC22" s="342"/>
    </row>
    <row r="23" spans="1:29" s="68" customFormat="1" x14ac:dyDescent="0.25">
      <c r="A23" s="342"/>
      <c r="B23" s="351"/>
      <c r="C23" s="82" t="s">
        <v>832</v>
      </c>
      <c r="D23" s="7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2"/>
    </row>
    <row r="24" spans="1:29" s="68" customFormat="1" x14ac:dyDescent="0.25">
      <c r="A24" s="342"/>
      <c r="B24" s="351"/>
      <c r="C24" s="82" t="s">
        <v>834</v>
      </c>
      <c r="D24" s="7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</row>
    <row r="25" spans="1:29" s="68" customFormat="1" x14ac:dyDescent="0.25">
      <c r="A25" s="342"/>
      <c r="B25" s="351"/>
      <c r="C25" s="82" t="s">
        <v>835</v>
      </c>
      <c r="D25" s="7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</row>
    <row r="26" spans="1:29" s="68" customFormat="1" x14ac:dyDescent="0.25">
      <c r="A26" s="342"/>
      <c r="B26" s="351"/>
      <c r="C26" s="82" t="s">
        <v>836</v>
      </c>
      <c r="D26" s="7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</row>
    <row r="27" spans="1:29" s="68" customFormat="1" x14ac:dyDescent="0.25">
      <c r="A27" s="342"/>
      <c r="B27" s="351"/>
      <c r="C27" s="82" t="s">
        <v>837</v>
      </c>
      <c r="D27" s="7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</row>
    <row r="28" spans="1:29" s="68" customFormat="1" x14ac:dyDescent="0.25">
      <c r="A28" s="342"/>
      <c r="B28" s="351"/>
      <c r="C28" s="82" t="s">
        <v>838</v>
      </c>
      <c r="D28" s="7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</row>
    <row r="29" spans="1:29" s="68" customFormat="1" x14ac:dyDescent="0.25">
      <c r="A29" s="342"/>
      <c r="B29" s="351"/>
      <c r="C29" s="78" t="s">
        <v>839</v>
      </c>
      <c r="D29" s="7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</row>
    <row r="30" spans="1:29" s="68" customFormat="1" x14ac:dyDescent="0.25">
      <c r="A30" s="342"/>
      <c r="B30" s="351"/>
      <c r="C30" s="82" t="s">
        <v>840</v>
      </c>
      <c r="D30" s="7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  <c r="AA30" s="342"/>
      <c r="AB30" s="342"/>
      <c r="AC30" s="342"/>
    </row>
  </sheetData>
  <sheetProtection algorithmName="SHA-512" hashValue="ltHQFXXWc5rx3pdOqh5NOo3/NrRo4TCxup2hIIQ0MuGW0xIOO3KEkvLMGvWnNRsROUhgpB9QF/yxV9raVOHtZg==" saltValue="BYbKbS+74XEWDJkX0pjGbA==" spinCount="100000" sheet="1" objects="1" scenarios="1" formatCells="0" formatColumns="0" formatRows="0"/>
  <mergeCells count="1">
    <mergeCell ref="C3:D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W168"/>
  <sheetViews>
    <sheetView topLeftCell="A4" workbookViewId="0">
      <selection activeCell="D5" sqref="D5"/>
    </sheetView>
  </sheetViews>
  <sheetFormatPr baseColWidth="10" defaultRowHeight="15.75" x14ac:dyDescent="0.25"/>
  <cols>
    <col min="1" max="1" width="5" style="222" customWidth="1"/>
    <col min="2" max="2" width="16.85546875" style="353" customWidth="1"/>
    <col min="3" max="3" width="30" style="354" customWidth="1"/>
    <col min="4" max="4" width="28.7109375" style="354" customWidth="1"/>
    <col min="5" max="23" width="11.42578125" style="222"/>
    <col min="24" max="16384" width="11.42578125" style="69"/>
  </cols>
  <sheetData>
    <row r="1" spans="1:23" s="68" customFormat="1" ht="21" customHeight="1" x14ac:dyDescent="0.25">
      <c r="A1" s="342"/>
      <c r="B1" s="351"/>
      <c r="C1" s="72"/>
      <c r="D1" s="7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</row>
    <row r="2" spans="1:23" s="68" customFormat="1" ht="21" customHeight="1" x14ac:dyDescent="0.25">
      <c r="A2" s="342"/>
      <c r="B2" s="351"/>
      <c r="C2" s="72"/>
      <c r="D2" s="7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3" spans="1:23" s="68" customFormat="1" x14ac:dyDescent="0.25">
      <c r="A3" s="342"/>
      <c r="B3" s="351"/>
      <c r="C3" s="461" t="s">
        <v>807</v>
      </c>
      <c r="D3" s="46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</row>
    <row r="4" spans="1:23" s="68" customFormat="1" x14ac:dyDescent="0.25">
      <c r="A4" s="342"/>
      <c r="B4" s="351"/>
      <c r="C4" s="463"/>
      <c r="D4" s="464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23" s="68" customFormat="1" x14ac:dyDescent="0.25">
      <c r="A5" s="342"/>
      <c r="B5" s="351"/>
      <c r="C5" s="328"/>
      <c r="D5" s="53" t="s">
        <v>756</v>
      </c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</row>
    <row r="6" spans="1:23" s="68" customFormat="1" x14ac:dyDescent="0.25">
      <c r="A6" s="342"/>
      <c r="B6" s="351"/>
      <c r="C6" s="328" t="s">
        <v>156</v>
      </c>
      <c r="D6" s="329" t="s">
        <v>157</v>
      </c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</row>
    <row r="7" spans="1:23" s="68" customFormat="1" x14ac:dyDescent="0.25">
      <c r="A7" s="342"/>
      <c r="B7" s="351"/>
      <c r="C7" s="75" t="s">
        <v>147</v>
      </c>
      <c r="D7" s="130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</row>
    <row r="8" spans="1:23" s="68" customFormat="1" x14ac:dyDescent="0.25">
      <c r="A8" s="342"/>
      <c r="B8" s="351"/>
      <c r="C8" s="75" t="s">
        <v>148</v>
      </c>
      <c r="D8" s="130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</row>
    <row r="9" spans="1:23" s="68" customFormat="1" x14ac:dyDescent="0.25">
      <c r="A9" s="342"/>
      <c r="B9" s="351"/>
      <c r="C9" s="75" t="s">
        <v>149</v>
      </c>
      <c r="D9" s="130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</row>
    <row r="10" spans="1:23" s="68" customFormat="1" x14ac:dyDescent="0.25">
      <c r="A10" s="342"/>
      <c r="B10" s="351"/>
      <c r="C10" s="75" t="s">
        <v>151</v>
      </c>
      <c r="D10" s="130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</row>
    <row r="11" spans="1:23" s="68" customFormat="1" x14ac:dyDescent="0.25">
      <c r="A11" s="342"/>
      <c r="B11" s="351"/>
      <c r="C11" s="75" t="s">
        <v>152</v>
      </c>
      <c r="D11" s="130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</row>
    <row r="12" spans="1:23" s="68" customFormat="1" x14ac:dyDescent="0.25">
      <c r="A12" s="342"/>
      <c r="B12" s="351"/>
      <c r="C12" s="75" t="s">
        <v>153</v>
      </c>
      <c r="D12" s="130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</row>
    <row r="13" spans="1:23" s="68" customFormat="1" x14ac:dyDescent="0.25">
      <c r="A13" s="342"/>
      <c r="B13" s="351"/>
      <c r="C13" s="75" t="s">
        <v>154</v>
      </c>
      <c r="D13" s="130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</row>
    <row r="14" spans="1:23" s="68" customFormat="1" x14ac:dyDescent="0.25">
      <c r="A14" s="342"/>
      <c r="B14" s="351"/>
      <c r="C14" s="75" t="s">
        <v>155</v>
      </c>
      <c r="D14" s="130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</row>
    <row r="15" spans="1:23" s="68" customFormat="1" x14ac:dyDescent="0.25">
      <c r="A15" s="342"/>
      <c r="B15" s="351"/>
      <c r="C15" s="75" t="s">
        <v>150</v>
      </c>
      <c r="D15" s="130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</row>
    <row r="16" spans="1:23" s="68" customFormat="1" x14ac:dyDescent="0.25">
      <c r="A16" s="342"/>
      <c r="B16" s="351"/>
      <c r="C16" s="75" t="s">
        <v>78</v>
      </c>
      <c r="D16" s="130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</row>
    <row r="17" spans="1:23" s="68" customFormat="1" x14ac:dyDescent="0.25">
      <c r="A17" s="342"/>
      <c r="B17" s="351"/>
      <c r="C17" s="75" t="s">
        <v>814</v>
      </c>
      <c r="D17" s="130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</row>
    <row r="18" spans="1:23" s="68" customFormat="1" x14ac:dyDescent="0.25">
      <c r="A18" s="342"/>
      <c r="B18" s="351"/>
      <c r="C18" s="75" t="s">
        <v>79</v>
      </c>
      <c r="D18" s="130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</row>
    <row r="19" spans="1:23" s="68" customFormat="1" x14ac:dyDescent="0.25">
      <c r="A19" s="342"/>
      <c r="B19" s="351"/>
      <c r="C19" s="75" t="s">
        <v>80</v>
      </c>
      <c r="D19" s="130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</row>
    <row r="20" spans="1:23" s="68" customFormat="1" x14ac:dyDescent="0.25">
      <c r="A20" s="342"/>
      <c r="B20" s="351"/>
      <c r="C20" s="75" t="s">
        <v>82</v>
      </c>
      <c r="D20" s="130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</row>
    <row r="21" spans="1:23" s="68" customFormat="1" x14ac:dyDescent="0.25">
      <c r="A21" s="342"/>
      <c r="B21" s="351"/>
      <c r="C21" s="76" t="s">
        <v>81</v>
      </c>
      <c r="D21" s="347">
        <f>SUM(D19:D20)</f>
        <v>0</v>
      </c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</row>
    <row r="22" spans="1:23" s="68" customFormat="1" x14ac:dyDescent="0.25">
      <c r="A22" s="342"/>
      <c r="B22" s="351"/>
      <c r="C22" s="78" t="s">
        <v>808</v>
      </c>
      <c r="D22" s="7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  <c r="V22" s="342"/>
      <c r="W22" s="342"/>
    </row>
    <row r="23" spans="1:23" s="68" customFormat="1" x14ac:dyDescent="0.25">
      <c r="A23" s="342"/>
      <c r="B23" s="351"/>
      <c r="C23" s="82" t="s">
        <v>809</v>
      </c>
      <c r="D23" s="7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</row>
    <row r="24" spans="1:23" s="68" customFormat="1" x14ac:dyDescent="0.25">
      <c r="A24" s="342"/>
      <c r="B24" s="351"/>
      <c r="C24" s="82" t="s">
        <v>812</v>
      </c>
      <c r="D24" s="7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</row>
    <row r="25" spans="1:23" s="68" customFormat="1" x14ac:dyDescent="0.25">
      <c r="A25" s="342"/>
      <c r="B25" s="351"/>
      <c r="C25" s="82" t="s">
        <v>813</v>
      </c>
      <c r="D25" s="7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</row>
    <row r="26" spans="1:23" s="68" customFormat="1" x14ac:dyDescent="0.25">
      <c r="A26" s="342"/>
      <c r="B26" s="351"/>
      <c r="C26" s="82" t="s">
        <v>815</v>
      </c>
      <c r="D26" s="7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</row>
    <row r="27" spans="1:23" s="68" customFormat="1" x14ac:dyDescent="0.25">
      <c r="A27" s="342"/>
      <c r="B27" s="351"/>
      <c r="C27" s="82" t="s">
        <v>816</v>
      </c>
      <c r="D27" s="7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</row>
    <row r="28" spans="1:23" s="68" customFormat="1" x14ac:dyDescent="0.25">
      <c r="A28" s="342"/>
      <c r="B28" s="351"/>
      <c r="C28" s="82" t="s">
        <v>817</v>
      </c>
      <c r="D28" s="7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</row>
    <row r="29" spans="1:23" s="68" customFormat="1" x14ac:dyDescent="0.25">
      <c r="A29" s="342"/>
      <c r="B29" s="351"/>
      <c r="C29" s="78" t="s">
        <v>842</v>
      </c>
      <c r="D29" s="7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</row>
    <row r="30" spans="1:23" s="68" customFormat="1" x14ac:dyDescent="0.25">
      <c r="A30" s="342"/>
      <c r="B30" s="351"/>
      <c r="C30" s="82" t="s">
        <v>829</v>
      </c>
      <c r="D30" s="7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</row>
    <row r="31" spans="1:23" s="339" customFormat="1" x14ac:dyDescent="0.25">
      <c r="A31" s="235"/>
      <c r="B31" s="355"/>
      <c r="C31" s="272"/>
      <c r="D31" s="272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</row>
    <row r="32" spans="1:23" s="339" customFormat="1" x14ac:dyDescent="0.25">
      <c r="A32" s="235"/>
      <c r="B32" s="355"/>
      <c r="C32" s="272"/>
      <c r="D32" s="272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</row>
    <row r="33" spans="1:23" s="339" customFormat="1" x14ac:dyDescent="0.25">
      <c r="A33" s="235"/>
      <c r="B33" s="355"/>
      <c r="C33" s="272"/>
      <c r="D33" s="272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</row>
    <row r="34" spans="1:23" s="339" customFormat="1" x14ac:dyDescent="0.25">
      <c r="A34" s="235"/>
      <c r="B34" s="355"/>
      <c r="C34" s="272"/>
      <c r="D34" s="272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</row>
    <row r="35" spans="1:23" s="339" customFormat="1" x14ac:dyDescent="0.25">
      <c r="A35" s="235"/>
      <c r="B35" s="355"/>
      <c r="C35" s="272"/>
      <c r="D35" s="272"/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</row>
    <row r="36" spans="1:23" s="339" customFormat="1" x14ac:dyDescent="0.25">
      <c r="A36" s="235"/>
      <c r="B36" s="355"/>
      <c r="C36" s="272"/>
      <c r="D36" s="272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</row>
    <row r="37" spans="1:23" s="339" customFormat="1" x14ac:dyDescent="0.25">
      <c r="A37" s="235"/>
      <c r="B37" s="355"/>
      <c r="C37" s="272"/>
      <c r="D37" s="272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</row>
    <row r="38" spans="1:23" s="339" customFormat="1" x14ac:dyDescent="0.25">
      <c r="A38" s="235"/>
      <c r="B38" s="355"/>
      <c r="C38" s="272"/>
      <c r="D38" s="272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</row>
    <row r="39" spans="1:23" s="339" customFormat="1" x14ac:dyDescent="0.25">
      <c r="A39" s="235"/>
      <c r="B39" s="355"/>
      <c r="C39" s="272"/>
      <c r="D39" s="272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</row>
    <row r="40" spans="1:23" s="339" customFormat="1" x14ac:dyDescent="0.25">
      <c r="A40" s="235"/>
      <c r="B40" s="355"/>
      <c r="C40" s="272"/>
      <c r="D40" s="272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</row>
    <row r="41" spans="1:23" s="339" customFormat="1" x14ac:dyDescent="0.25">
      <c r="A41" s="235"/>
      <c r="B41" s="355"/>
      <c r="C41" s="272"/>
      <c r="D41" s="272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</row>
    <row r="42" spans="1:23" s="339" customFormat="1" x14ac:dyDescent="0.25">
      <c r="A42" s="235"/>
      <c r="B42" s="355"/>
      <c r="C42" s="272"/>
      <c r="D42" s="272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</row>
    <row r="43" spans="1:23" s="339" customFormat="1" x14ac:dyDescent="0.25">
      <c r="A43" s="235"/>
      <c r="B43" s="355"/>
      <c r="C43" s="272"/>
      <c r="D43" s="272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</row>
    <row r="44" spans="1:23" s="339" customFormat="1" x14ac:dyDescent="0.25">
      <c r="A44" s="235"/>
      <c r="B44" s="355"/>
      <c r="C44" s="272"/>
      <c r="D44" s="272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</row>
    <row r="45" spans="1:23" s="339" customFormat="1" x14ac:dyDescent="0.25">
      <c r="A45" s="235"/>
      <c r="B45" s="355"/>
      <c r="C45" s="272"/>
      <c r="D45" s="272"/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</row>
    <row r="46" spans="1:23" s="339" customFormat="1" x14ac:dyDescent="0.25">
      <c r="A46" s="235"/>
      <c r="B46" s="355"/>
      <c r="C46" s="272"/>
      <c r="D46" s="272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</row>
    <row r="47" spans="1:23" s="339" customFormat="1" x14ac:dyDescent="0.25">
      <c r="A47" s="235"/>
      <c r="B47" s="355"/>
      <c r="C47" s="272"/>
      <c r="D47" s="272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</row>
    <row r="48" spans="1:23" s="339" customFormat="1" x14ac:dyDescent="0.25">
      <c r="A48" s="235"/>
      <c r="B48" s="355"/>
      <c r="C48" s="272"/>
      <c r="D48" s="272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</row>
    <row r="49" spans="1:23" s="339" customFormat="1" x14ac:dyDescent="0.25">
      <c r="A49" s="235"/>
      <c r="B49" s="355"/>
      <c r="C49" s="272"/>
      <c r="D49" s="272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</row>
    <row r="50" spans="1:23" s="339" customFormat="1" x14ac:dyDescent="0.25">
      <c r="A50" s="235"/>
      <c r="B50" s="355"/>
      <c r="C50" s="272"/>
      <c r="D50" s="272"/>
      <c r="E50" s="235"/>
      <c r="F50" s="235"/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  <c r="U50" s="235"/>
      <c r="V50" s="235"/>
      <c r="W50" s="235"/>
    </row>
    <row r="51" spans="1:23" s="339" customFormat="1" x14ac:dyDescent="0.25">
      <c r="A51" s="235"/>
      <c r="B51" s="355"/>
      <c r="C51" s="272"/>
      <c r="D51" s="272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  <c r="U51" s="235"/>
      <c r="V51" s="235"/>
      <c r="W51" s="235"/>
    </row>
    <row r="52" spans="1:23" s="339" customFormat="1" x14ac:dyDescent="0.25">
      <c r="A52" s="235"/>
      <c r="B52" s="355"/>
      <c r="C52" s="272"/>
      <c r="D52" s="272"/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  <c r="U52" s="235"/>
      <c r="V52" s="235"/>
      <c r="W52" s="235"/>
    </row>
    <row r="53" spans="1:23" s="339" customFormat="1" x14ac:dyDescent="0.25">
      <c r="A53" s="235"/>
      <c r="B53" s="355"/>
      <c r="C53" s="272"/>
      <c r="D53" s="272"/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  <c r="U53" s="235"/>
      <c r="V53" s="235"/>
      <c r="W53" s="235"/>
    </row>
    <row r="54" spans="1:23" s="339" customFormat="1" x14ac:dyDescent="0.25">
      <c r="A54" s="235"/>
      <c r="B54" s="355"/>
      <c r="C54" s="272"/>
      <c r="D54" s="272"/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  <c r="U54" s="235"/>
      <c r="V54" s="235"/>
      <c r="W54" s="235"/>
    </row>
    <row r="55" spans="1:23" s="339" customFormat="1" x14ac:dyDescent="0.25">
      <c r="A55" s="235"/>
      <c r="B55" s="355"/>
      <c r="C55" s="272"/>
      <c r="D55" s="272"/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  <c r="U55" s="235"/>
      <c r="V55" s="235"/>
      <c r="W55" s="235"/>
    </row>
    <row r="56" spans="1:23" s="339" customFormat="1" x14ac:dyDescent="0.25">
      <c r="A56" s="235"/>
      <c r="B56" s="355"/>
      <c r="C56" s="272"/>
      <c r="D56" s="272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</row>
    <row r="57" spans="1:23" s="339" customFormat="1" x14ac:dyDescent="0.25">
      <c r="A57" s="235"/>
      <c r="B57" s="355"/>
      <c r="C57" s="272"/>
      <c r="D57" s="272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  <c r="U57" s="235"/>
      <c r="V57" s="235"/>
      <c r="W57" s="235"/>
    </row>
    <row r="58" spans="1:23" s="339" customFormat="1" x14ac:dyDescent="0.25">
      <c r="A58" s="235"/>
      <c r="B58" s="355"/>
      <c r="C58" s="272"/>
      <c r="D58" s="272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</row>
    <row r="59" spans="1:23" s="339" customFormat="1" x14ac:dyDescent="0.25">
      <c r="A59" s="235"/>
      <c r="B59" s="355"/>
      <c r="C59" s="272"/>
      <c r="D59" s="272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  <c r="U59" s="235"/>
      <c r="V59" s="235"/>
      <c r="W59" s="235"/>
    </row>
    <row r="60" spans="1:23" s="339" customFormat="1" x14ac:dyDescent="0.25">
      <c r="A60" s="235"/>
      <c r="B60" s="355"/>
      <c r="C60" s="272"/>
      <c r="D60" s="272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</row>
    <row r="61" spans="1:23" s="339" customFormat="1" x14ac:dyDescent="0.25">
      <c r="A61" s="235"/>
      <c r="B61" s="355"/>
      <c r="C61" s="272"/>
      <c r="D61" s="272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  <c r="U61" s="235"/>
      <c r="V61" s="235"/>
      <c r="W61" s="235"/>
    </row>
    <row r="62" spans="1:23" s="339" customFormat="1" x14ac:dyDescent="0.25">
      <c r="A62" s="235"/>
      <c r="B62" s="355"/>
      <c r="C62" s="272"/>
      <c r="D62" s="272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  <c r="U62" s="235"/>
      <c r="V62" s="235"/>
      <c r="W62" s="235"/>
    </row>
    <row r="63" spans="1:23" s="339" customFormat="1" x14ac:dyDescent="0.25">
      <c r="A63" s="235"/>
      <c r="B63" s="355"/>
      <c r="C63" s="272"/>
      <c r="D63" s="272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</row>
    <row r="64" spans="1:23" s="339" customFormat="1" x14ac:dyDescent="0.25">
      <c r="A64" s="235"/>
      <c r="B64" s="355"/>
      <c r="C64" s="272"/>
      <c r="D64" s="272"/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  <c r="U64" s="235"/>
      <c r="V64" s="235"/>
      <c r="W64" s="235"/>
    </row>
    <row r="65" spans="1:23" s="339" customFormat="1" x14ac:dyDescent="0.25">
      <c r="A65" s="235"/>
      <c r="B65" s="355"/>
      <c r="C65" s="272"/>
      <c r="D65" s="272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  <c r="U65" s="235"/>
      <c r="V65" s="235"/>
      <c r="W65" s="235"/>
    </row>
    <row r="66" spans="1:23" s="339" customFormat="1" x14ac:dyDescent="0.25">
      <c r="A66" s="235"/>
      <c r="B66" s="355"/>
      <c r="C66" s="272"/>
      <c r="D66" s="272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  <c r="U66" s="235"/>
      <c r="V66" s="235"/>
      <c r="W66" s="235"/>
    </row>
    <row r="67" spans="1:23" s="339" customFormat="1" x14ac:dyDescent="0.25">
      <c r="A67" s="235"/>
      <c r="B67" s="355"/>
      <c r="C67" s="272"/>
      <c r="D67" s="272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</row>
    <row r="68" spans="1:23" s="339" customFormat="1" x14ac:dyDescent="0.25">
      <c r="A68" s="235"/>
      <c r="B68" s="355"/>
      <c r="C68" s="272"/>
      <c r="D68" s="272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</row>
    <row r="69" spans="1:23" s="339" customFormat="1" x14ac:dyDescent="0.25">
      <c r="A69" s="235"/>
      <c r="B69" s="355"/>
      <c r="C69" s="272"/>
      <c r="D69" s="272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  <c r="U69" s="235"/>
      <c r="V69" s="235"/>
      <c r="W69" s="235"/>
    </row>
    <row r="70" spans="1:23" s="339" customFormat="1" x14ac:dyDescent="0.25">
      <c r="A70" s="235"/>
      <c r="B70" s="355"/>
      <c r="C70" s="272"/>
      <c r="D70" s="272"/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</row>
    <row r="71" spans="1:23" s="339" customFormat="1" x14ac:dyDescent="0.25">
      <c r="A71" s="235"/>
      <c r="B71" s="355"/>
      <c r="C71" s="272"/>
      <c r="D71" s="272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  <c r="U71" s="235"/>
      <c r="V71" s="235"/>
      <c r="W71" s="235"/>
    </row>
    <row r="72" spans="1:23" s="339" customFormat="1" x14ac:dyDescent="0.25">
      <c r="A72" s="235"/>
      <c r="B72" s="355"/>
      <c r="C72" s="272"/>
      <c r="D72" s="272"/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  <c r="U72" s="235"/>
      <c r="V72" s="235"/>
      <c r="W72" s="235"/>
    </row>
    <row r="73" spans="1:23" s="339" customFormat="1" x14ac:dyDescent="0.25">
      <c r="A73" s="235"/>
      <c r="B73" s="355"/>
      <c r="C73" s="272"/>
      <c r="D73" s="272"/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  <c r="U73" s="235"/>
      <c r="V73" s="235"/>
      <c r="W73" s="235"/>
    </row>
    <row r="74" spans="1:23" s="339" customFormat="1" x14ac:dyDescent="0.25">
      <c r="A74" s="235"/>
      <c r="B74" s="355"/>
      <c r="C74" s="272"/>
      <c r="D74" s="272"/>
      <c r="E74" s="235"/>
      <c r="F74" s="235"/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  <c r="U74" s="235"/>
      <c r="V74" s="235"/>
      <c r="W74" s="235"/>
    </row>
    <row r="75" spans="1:23" s="339" customFormat="1" x14ac:dyDescent="0.25">
      <c r="A75" s="235"/>
      <c r="B75" s="355"/>
      <c r="C75" s="272"/>
      <c r="D75" s="272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  <c r="U75" s="235"/>
      <c r="V75" s="235"/>
      <c r="W75" s="235"/>
    </row>
    <row r="76" spans="1:23" s="339" customFormat="1" x14ac:dyDescent="0.25">
      <c r="A76" s="235"/>
      <c r="B76" s="355"/>
      <c r="C76" s="272"/>
      <c r="D76" s="272"/>
      <c r="E76" s="235"/>
      <c r="F76" s="235"/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  <c r="U76" s="235"/>
      <c r="V76" s="235"/>
      <c r="W76" s="235"/>
    </row>
    <row r="77" spans="1:23" s="339" customFormat="1" x14ac:dyDescent="0.25">
      <c r="A77" s="235"/>
      <c r="B77" s="355"/>
      <c r="C77" s="272"/>
      <c r="D77" s="272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</row>
    <row r="78" spans="1:23" s="339" customFormat="1" x14ac:dyDescent="0.25">
      <c r="A78" s="235"/>
      <c r="B78" s="355"/>
      <c r="C78" s="272"/>
      <c r="D78" s="272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5"/>
      <c r="T78" s="235"/>
      <c r="U78" s="235"/>
      <c r="V78" s="235"/>
      <c r="W78" s="235"/>
    </row>
    <row r="79" spans="1:23" s="339" customFormat="1" x14ac:dyDescent="0.25">
      <c r="A79" s="235"/>
      <c r="B79" s="355"/>
      <c r="C79" s="272"/>
      <c r="D79" s="272"/>
      <c r="E79" s="235"/>
      <c r="F79" s="235"/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  <c r="U79" s="235"/>
      <c r="V79" s="235"/>
      <c r="W79" s="235"/>
    </row>
    <row r="80" spans="1:23" s="339" customFormat="1" x14ac:dyDescent="0.25">
      <c r="A80" s="235"/>
      <c r="B80" s="355"/>
      <c r="C80" s="272"/>
      <c r="D80" s="272"/>
      <c r="E80" s="235"/>
      <c r="F80" s="235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  <c r="U80" s="235"/>
      <c r="V80" s="235"/>
      <c r="W80" s="235"/>
    </row>
    <row r="81" spans="1:23" s="339" customFormat="1" x14ac:dyDescent="0.25">
      <c r="A81" s="235"/>
      <c r="B81" s="355"/>
      <c r="C81" s="272"/>
      <c r="D81" s="272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  <c r="U81" s="235"/>
      <c r="V81" s="235"/>
      <c r="W81" s="235"/>
    </row>
    <row r="82" spans="1:23" s="339" customFormat="1" x14ac:dyDescent="0.25">
      <c r="A82" s="235"/>
      <c r="B82" s="355"/>
      <c r="C82" s="272"/>
      <c r="D82" s="272"/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</row>
    <row r="83" spans="1:23" s="339" customFormat="1" x14ac:dyDescent="0.25">
      <c r="A83" s="235"/>
      <c r="B83" s="355"/>
      <c r="C83" s="272"/>
      <c r="D83" s="272"/>
      <c r="E83" s="235"/>
      <c r="F83" s="235"/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5"/>
    </row>
    <row r="84" spans="1:23" s="339" customFormat="1" x14ac:dyDescent="0.25">
      <c r="A84" s="235"/>
      <c r="B84" s="355"/>
      <c r="C84" s="272"/>
      <c r="D84" s="272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</row>
    <row r="85" spans="1:23" s="339" customFormat="1" x14ac:dyDescent="0.25">
      <c r="A85" s="235"/>
      <c r="B85" s="355"/>
      <c r="C85" s="272"/>
      <c r="D85" s="272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</row>
    <row r="86" spans="1:23" s="339" customFormat="1" x14ac:dyDescent="0.25">
      <c r="A86" s="235"/>
      <c r="B86" s="355"/>
      <c r="C86" s="272"/>
      <c r="D86" s="272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</row>
    <row r="87" spans="1:23" s="339" customFormat="1" x14ac:dyDescent="0.25">
      <c r="A87" s="235"/>
      <c r="B87" s="355"/>
      <c r="C87" s="272"/>
      <c r="D87" s="272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</row>
    <row r="88" spans="1:23" s="339" customFormat="1" x14ac:dyDescent="0.25">
      <c r="A88" s="235"/>
      <c r="B88" s="355"/>
      <c r="C88" s="272"/>
      <c r="D88" s="272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</row>
    <row r="89" spans="1:23" s="339" customFormat="1" x14ac:dyDescent="0.25">
      <c r="A89" s="235"/>
      <c r="B89" s="355"/>
      <c r="C89" s="272"/>
      <c r="D89" s="272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</row>
    <row r="90" spans="1:23" s="339" customFormat="1" x14ac:dyDescent="0.25">
      <c r="A90" s="235"/>
      <c r="B90" s="355"/>
      <c r="C90" s="272"/>
      <c r="D90" s="272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  <c r="V90" s="235"/>
      <c r="W90" s="235"/>
    </row>
    <row r="91" spans="1:23" s="339" customFormat="1" x14ac:dyDescent="0.25">
      <c r="A91" s="235"/>
      <c r="B91" s="355"/>
      <c r="C91" s="272"/>
      <c r="D91" s="272"/>
      <c r="E91" s="235"/>
      <c r="F91" s="235"/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  <c r="U91" s="235"/>
      <c r="V91" s="235"/>
      <c r="W91" s="235"/>
    </row>
    <row r="92" spans="1:23" s="339" customFormat="1" x14ac:dyDescent="0.25">
      <c r="A92" s="235"/>
      <c r="B92" s="355"/>
      <c r="C92" s="272"/>
      <c r="D92" s="272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</row>
    <row r="93" spans="1:23" s="339" customFormat="1" x14ac:dyDescent="0.25">
      <c r="A93" s="235"/>
      <c r="B93" s="355"/>
      <c r="C93" s="272"/>
      <c r="D93" s="272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  <c r="U93" s="235"/>
      <c r="V93" s="235"/>
      <c r="W93" s="235"/>
    </row>
    <row r="94" spans="1:23" s="339" customFormat="1" x14ac:dyDescent="0.25">
      <c r="A94" s="235"/>
      <c r="B94" s="355"/>
      <c r="C94" s="272"/>
      <c r="D94" s="272"/>
      <c r="E94" s="235"/>
      <c r="F94" s="235"/>
      <c r="G94" s="235"/>
      <c r="H94" s="235"/>
      <c r="I94" s="235"/>
      <c r="J94" s="235"/>
      <c r="K94" s="235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5"/>
    </row>
    <row r="95" spans="1:23" s="339" customFormat="1" x14ac:dyDescent="0.25">
      <c r="A95" s="235"/>
      <c r="B95" s="355"/>
      <c r="C95" s="272"/>
      <c r="D95" s="272"/>
      <c r="E95" s="235"/>
      <c r="F95" s="235"/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235"/>
      <c r="U95" s="235"/>
      <c r="V95" s="235"/>
      <c r="W95" s="235"/>
    </row>
    <row r="96" spans="1:23" s="339" customFormat="1" x14ac:dyDescent="0.25">
      <c r="A96" s="235"/>
      <c r="B96" s="355"/>
      <c r="C96" s="272"/>
      <c r="D96" s="272"/>
      <c r="E96" s="235"/>
      <c r="F96" s="23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W96" s="235"/>
    </row>
    <row r="97" spans="1:23" s="339" customFormat="1" x14ac:dyDescent="0.25">
      <c r="A97" s="235"/>
      <c r="B97" s="355"/>
      <c r="C97" s="272"/>
      <c r="D97" s="272"/>
      <c r="E97" s="235"/>
      <c r="F97" s="235"/>
      <c r="G97" s="235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  <c r="U97" s="235"/>
      <c r="V97" s="235"/>
      <c r="W97" s="235"/>
    </row>
    <row r="98" spans="1:23" s="339" customFormat="1" x14ac:dyDescent="0.25">
      <c r="A98" s="235"/>
      <c r="B98" s="355"/>
      <c r="C98" s="272"/>
      <c r="D98" s="272"/>
      <c r="E98" s="235"/>
      <c r="F98" s="235"/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35"/>
      <c r="U98" s="235"/>
      <c r="V98" s="235"/>
      <c r="W98" s="235"/>
    </row>
    <row r="99" spans="1:23" s="339" customFormat="1" x14ac:dyDescent="0.25">
      <c r="A99" s="235"/>
      <c r="B99" s="355"/>
      <c r="C99" s="272"/>
      <c r="D99" s="272"/>
      <c r="E99" s="235"/>
      <c r="F99" s="235"/>
      <c r="G99" s="235"/>
      <c r="H99" s="235"/>
      <c r="I99" s="235"/>
      <c r="J99" s="235"/>
      <c r="K99" s="235"/>
      <c r="L99" s="235"/>
      <c r="M99" s="235"/>
      <c r="N99" s="235"/>
      <c r="O99" s="235"/>
      <c r="P99" s="235"/>
      <c r="Q99" s="235"/>
      <c r="R99" s="235"/>
      <c r="S99" s="235"/>
      <c r="T99" s="235"/>
      <c r="U99" s="235"/>
      <c r="V99" s="235"/>
      <c r="W99" s="235"/>
    </row>
    <row r="100" spans="1:23" s="339" customFormat="1" x14ac:dyDescent="0.25">
      <c r="A100" s="235"/>
      <c r="B100" s="355"/>
      <c r="C100" s="272"/>
      <c r="D100" s="272"/>
      <c r="E100" s="235"/>
      <c r="F100" s="235"/>
      <c r="G100" s="235"/>
      <c r="H100" s="235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  <c r="U100" s="235"/>
      <c r="V100" s="235"/>
      <c r="W100" s="235"/>
    </row>
    <row r="101" spans="1:23" s="339" customFormat="1" x14ac:dyDescent="0.25">
      <c r="A101" s="235"/>
      <c r="B101" s="355"/>
      <c r="C101" s="272"/>
      <c r="D101" s="272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  <c r="U101" s="235"/>
      <c r="V101" s="235"/>
      <c r="W101" s="235"/>
    </row>
    <row r="102" spans="1:23" s="339" customFormat="1" x14ac:dyDescent="0.25">
      <c r="A102" s="235"/>
      <c r="B102" s="355"/>
      <c r="C102" s="272"/>
      <c r="D102" s="272"/>
      <c r="E102" s="235"/>
      <c r="F102" s="235"/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  <c r="U102" s="235"/>
      <c r="V102" s="235"/>
      <c r="W102" s="235"/>
    </row>
    <row r="103" spans="1:23" s="339" customFormat="1" x14ac:dyDescent="0.25">
      <c r="A103" s="235"/>
      <c r="B103" s="355"/>
      <c r="C103" s="272"/>
      <c r="D103" s="272"/>
      <c r="E103" s="235"/>
      <c r="F103" s="235"/>
      <c r="G103" s="235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  <c r="U103" s="235"/>
      <c r="V103" s="235"/>
      <c r="W103" s="235"/>
    </row>
    <row r="104" spans="1:23" s="339" customFormat="1" x14ac:dyDescent="0.25">
      <c r="A104" s="235"/>
      <c r="B104" s="355"/>
      <c r="C104" s="272"/>
      <c r="D104" s="272"/>
      <c r="E104" s="235"/>
      <c r="F104" s="23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35"/>
      <c r="S104" s="235"/>
      <c r="T104" s="235"/>
      <c r="U104" s="235"/>
      <c r="V104" s="235"/>
      <c r="W104" s="235"/>
    </row>
    <row r="105" spans="1:23" s="339" customFormat="1" x14ac:dyDescent="0.25">
      <c r="A105" s="235"/>
      <c r="B105" s="355"/>
      <c r="C105" s="272"/>
      <c r="D105" s="272"/>
      <c r="E105" s="235"/>
      <c r="F105" s="235"/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  <c r="U105" s="235"/>
      <c r="V105" s="235"/>
      <c r="W105" s="235"/>
    </row>
    <row r="106" spans="1:23" s="339" customFormat="1" x14ac:dyDescent="0.25">
      <c r="A106" s="235"/>
      <c r="B106" s="355"/>
      <c r="C106" s="272"/>
      <c r="D106" s="272"/>
      <c r="E106" s="235"/>
      <c r="F106" s="235"/>
      <c r="G106" s="235"/>
      <c r="H106" s="235"/>
      <c r="I106" s="235"/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  <c r="U106" s="235"/>
      <c r="V106" s="235"/>
      <c r="W106" s="235"/>
    </row>
    <row r="107" spans="1:23" s="339" customFormat="1" x14ac:dyDescent="0.25">
      <c r="A107" s="235"/>
      <c r="B107" s="355"/>
      <c r="C107" s="272"/>
      <c r="D107" s="272"/>
      <c r="E107" s="235"/>
      <c r="F107" s="235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235"/>
    </row>
    <row r="108" spans="1:23" s="339" customFormat="1" x14ac:dyDescent="0.25">
      <c r="A108" s="235"/>
      <c r="B108" s="355"/>
      <c r="C108" s="272"/>
      <c r="D108" s="272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  <c r="U108" s="235"/>
      <c r="V108" s="235"/>
      <c r="W108" s="235"/>
    </row>
    <row r="109" spans="1:23" s="339" customFormat="1" x14ac:dyDescent="0.25">
      <c r="A109" s="235"/>
      <c r="B109" s="355"/>
      <c r="C109" s="272"/>
      <c r="D109" s="272"/>
      <c r="E109" s="235"/>
      <c r="F109" s="235"/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  <c r="U109" s="235"/>
      <c r="V109" s="235"/>
      <c r="W109" s="235"/>
    </row>
    <row r="110" spans="1:23" s="339" customFormat="1" x14ac:dyDescent="0.25">
      <c r="A110" s="235"/>
      <c r="B110" s="355"/>
      <c r="C110" s="272"/>
      <c r="D110" s="272"/>
      <c r="E110" s="235"/>
      <c r="F110" s="235"/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  <c r="U110" s="235"/>
      <c r="V110" s="235"/>
      <c r="W110" s="235"/>
    </row>
    <row r="111" spans="1:23" s="339" customFormat="1" x14ac:dyDescent="0.25">
      <c r="A111" s="235"/>
      <c r="B111" s="355"/>
      <c r="C111" s="272"/>
      <c r="D111" s="272"/>
      <c r="E111" s="235"/>
      <c r="F111" s="235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  <c r="U111" s="235"/>
      <c r="V111" s="235"/>
      <c r="W111" s="235"/>
    </row>
    <row r="112" spans="1:23" s="339" customFormat="1" x14ac:dyDescent="0.25">
      <c r="A112" s="235"/>
      <c r="B112" s="355"/>
      <c r="C112" s="272"/>
      <c r="D112" s="272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  <c r="U112" s="235"/>
      <c r="V112" s="235"/>
      <c r="W112" s="235"/>
    </row>
    <row r="113" spans="1:23" s="339" customFormat="1" x14ac:dyDescent="0.25">
      <c r="A113" s="235"/>
      <c r="B113" s="355"/>
      <c r="C113" s="272"/>
      <c r="D113" s="272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/>
      <c r="O113" s="235"/>
      <c r="P113" s="235"/>
      <c r="Q113" s="235"/>
      <c r="R113" s="235"/>
      <c r="S113" s="235"/>
      <c r="T113" s="235"/>
      <c r="U113" s="235"/>
      <c r="V113" s="235"/>
      <c r="W113" s="235"/>
    </row>
    <row r="114" spans="1:23" s="339" customFormat="1" x14ac:dyDescent="0.25">
      <c r="A114" s="235"/>
      <c r="B114" s="355"/>
      <c r="C114" s="272"/>
      <c r="D114" s="272"/>
      <c r="E114" s="235"/>
      <c r="F114" s="235"/>
      <c r="G114" s="235"/>
      <c r="H114" s="235"/>
      <c r="I114" s="235"/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235"/>
      <c r="U114" s="235"/>
      <c r="V114" s="235"/>
      <c r="W114" s="235"/>
    </row>
    <row r="115" spans="1:23" s="339" customFormat="1" x14ac:dyDescent="0.25">
      <c r="A115" s="235"/>
      <c r="B115" s="355"/>
      <c r="C115" s="272"/>
      <c r="D115" s="272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/>
      <c r="O115" s="235"/>
      <c r="P115" s="235"/>
      <c r="Q115" s="235"/>
      <c r="R115" s="235"/>
      <c r="S115" s="235"/>
      <c r="T115" s="235"/>
      <c r="U115" s="235"/>
      <c r="V115" s="235"/>
      <c r="W115" s="235"/>
    </row>
    <row r="116" spans="1:23" s="339" customFormat="1" x14ac:dyDescent="0.25">
      <c r="A116" s="235"/>
      <c r="B116" s="355"/>
      <c r="C116" s="272"/>
      <c r="D116" s="272"/>
      <c r="E116" s="235"/>
      <c r="F116" s="235"/>
      <c r="G116" s="235"/>
      <c r="H116" s="235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35"/>
      <c r="U116" s="235"/>
      <c r="V116" s="235"/>
      <c r="W116" s="235"/>
    </row>
    <row r="117" spans="1:23" s="339" customFormat="1" x14ac:dyDescent="0.25">
      <c r="A117" s="235"/>
      <c r="B117" s="355"/>
      <c r="C117" s="272"/>
      <c r="D117" s="272"/>
      <c r="E117" s="235"/>
      <c r="F117" s="235"/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  <c r="U117" s="235"/>
      <c r="V117" s="235"/>
      <c r="W117" s="235"/>
    </row>
    <row r="118" spans="1:23" s="339" customFormat="1" x14ac:dyDescent="0.25">
      <c r="A118" s="235"/>
      <c r="B118" s="355"/>
      <c r="C118" s="272"/>
      <c r="D118" s="272"/>
      <c r="E118" s="235"/>
      <c r="F118" s="235"/>
      <c r="G118" s="235"/>
      <c r="H118" s="235"/>
      <c r="I118" s="235"/>
      <c r="J118" s="235"/>
      <c r="K118" s="235"/>
      <c r="L118" s="235"/>
      <c r="M118" s="235"/>
      <c r="N118" s="235"/>
      <c r="O118" s="235"/>
      <c r="P118" s="235"/>
      <c r="Q118" s="235"/>
      <c r="R118" s="235"/>
      <c r="S118" s="235"/>
      <c r="T118" s="235"/>
      <c r="U118" s="235"/>
      <c r="V118" s="235"/>
      <c r="W118" s="235"/>
    </row>
    <row r="119" spans="1:23" s="339" customFormat="1" x14ac:dyDescent="0.25">
      <c r="A119" s="235"/>
      <c r="B119" s="355"/>
      <c r="C119" s="272"/>
      <c r="D119" s="272"/>
      <c r="E119" s="235"/>
      <c r="F119" s="235"/>
      <c r="G119" s="235"/>
      <c r="H119" s="235"/>
      <c r="I119" s="235"/>
      <c r="J119" s="235"/>
      <c r="K119" s="235"/>
      <c r="L119" s="235"/>
      <c r="M119" s="235"/>
      <c r="N119" s="235"/>
      <c r="O119" s="235"/>
      <c r="P119" s="235"/>
      <c r="Q119" s="235"/>
      <c r="R119" s="235"/>
      <c r="S119" s="235"/>
      <c r="T119" s="235"/>
      <c r="U119" s="235"/>
      <c r="V119" s="235"/>
      <c r="W119" s="235"/>
    </row>
    <row r="120" spans="1:23" s="339" customFormat="1" x14ac:dyDescent="0.25">
      <c r="A120" s="235"/>
      <c r="B120" s="355"/>
      <c r="C120" s="272"/>
      <c r="D120" s="272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235"/>
      <c r="Q120" s="235"/>
      <c r="R120" s="235"/>
      <c r="S120" s="235"/>
      <c r="T120" s="235"/>
      <c r="U120" s="235"/>
      <c r="V120" s="235"/>
      <c r="W120" s="235"/>
    </row>
    <row r="121" spans="1:23" s="339" customFormat="1" x14ac:dyDescent="0.25">
      <c r="A121" s="235"/>
      <c r="B121" s="355"/>
      <c r="C121" s="272"/>
      <c r="D121" s="272"/>
      <c r="E121" s="235"/>
      <c r="F121" s="235"/>
      <c r="G121" s="235"/>
      <c r="H121" s="235"/>
      <c r="I121" s="235"/>
      <c r="J121" s="235"/>
      <c r="K121" s="235"/>
      <c r="L121" s="235"/>
      <c r="M121" s="235"/>
      <c r="N121" s="235"/>
      <c r="O121" s="235"/>
      <c r="P121" s="235"/>
      <c r="Q121" s="235"/>
      <c r="R121" s="235"/>
      <c r="S121" s="235"/>
      <c r="T121" s="235"/>
      <c r="U121" s="235"/>
      <c r="V121" s="235"/>
      <c r="W121" s="235"/>
    </row>
    <row r="122" spans="1:23" s="339" customFormat="1" x14ac:dyDescent="0.25">
      <c r="A122" s="235"/>
      <c r="B122" s="355"/>
      <c r="C122" s="272"/>
      <c r="D122" s="272"/>
      <c r="E122" s="235"/>
      <c r="F122" s="235"/>
      <c r="G122" s="235"/>
      <c r="H122" s="235"/>
      <c r="I122" s="235"/>
      <c r="J122" s="235"/>
      <c r="K122" s="235"/>
      <c r="L122" s="235"/>
      <c r="M122" s="235"/>
      <c r="N122" s="235"/>
      <c r="O122" s="235"/>
      <c r="P122" s="235"/>
      <c r="Q122" s="235"/>
      <c r="R122" s="235"/>
      <c r="S122" s="235"/>
      <c r="T122" s="235"/>
      <c r="U122" s="235"/>
      <c r="V122" s="235"/>
      <c r="W122" s="235"/>
    </row>
    <row r="123" spans="1:23" s="339" customFormat="1" x14ac:dyDescent="0.25">
      <c r="A123" s="235"/>
      <c r="B123" s="355"/>
      <c r="C123" s="272"/>
      <c r="D123" s="272"/>
      <c r="E123" s="235"/>
      <c r="F123" s="235"/>
      <c r="G123" s="235"/>
      <c r="H123" s="235"/>
      <c r="I123" s="235"/>
      <c r="J123" s="235"/>
      <c r="K123" s="235"/>
      <c r="L123" s="235"/>
      <c r="M123" s="235"/>
      <c r="N123" s="235"/>
      <c r="O123" s="235"/>
      <c r="P123" s="235"/>
      <c r="Q123" s="235"/>
      <c r="R123" s="235"/>
      <c r="S123" s="235"/>
      <c r="T123" s="235"/>
      <c r="U123" s="235"/>
      <c r="V123" s="235"/>
      <c r="W123" s="235"/>
    </row>
    <row r="124" spans="1:23" s="339" customFormat="1" x14ac:dyDescent="0.25">
      <c r="A124" s="235"/>
      <c r="B124" s="355"/>
      <c r="C124" s="272"/>
      <c r="D124" s="272"/>
      <c r="E124" s="235"/>
      <c r="F124" s="235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5"/>
      <c r="V124" s="235"/>
      <c r="W124" s="235"/>
    </row>
    <row r="125" spans="1:23" s="339" customFormat="1" x14ac:dyDescent="0.25">
      <c r="A125" s="235"/>
      <c r="B125" s="355"/>
      <c r="C125" s="272"/>
      <c r="D125" s="272"/>
      <c r="E125" s="235"/>
      <c r="F125" s="235"/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  <c r="U125" s="235"/>
      <c r="V125" s="235"/>
      <c r="W125" s="235"/>
    </row>
    <row r="126" spans="1:23" s="339" customFormat="1" x14ac:dyDescent="0.25">
      <c r="A126" s="235"/>
      <c r="B126" s="355"/>
      <c r="C126" s="272"/>
      <c r="D126" s="272"/>
      <c r="E126" s="235"/>
      <c r="F126" s="235"/>
      <c r="G126" s="235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  <c r="V126" s="235"/>
      <c r="W126" s="235"/>
    </row>
    <row r="127" spans="1:23" s="339" customFormat="1" x14ac:dyDescent="0.25">
      <c r="A127" s="235"/>
      <c r="B127" s="355"/>
      <c r="C127" s="272"/>
      <c r="D127" s="272"/>
      <c r="E127" s="235"/>
      <c r="F127" s="235"/>
      <c r="G127" s="235"/>
      <c r="H127" s="235"/>
      <c r="I127" s="235"/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  <c r="U127" s="235"/>
      <c r="V127" s="235"/>
      <c r="W127" s="235"/>
    </row>
    <row r="128" spans="1:23" s="339" customFormat="1" x14ac:dyDescent="0.25">
      <c r="A128" s="235"/>
      <c r="B128" s="355"/>
      <c r="C128" s="272"/>
      <c r="D128" s="272"/>
      <c r="E128" s="235"/>
      <c r="F128" s="23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  <c r="U128" s="235"/>
      <c r="V128" s="235"/>
      <c r="W128" s="235"/>
    </row>
    <row r="129" spans="1:23" s="339" customFormat="1" x14ac:dyDescent="0.25">
      <c r="A129" s="235"/>
      <c r="B129" s="355"/>
      <c r="C129" s="272"/>
      <c r="D129" s="272"/>
      <c r="E129" s="235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  <c r="U129" s="235"/>
      <c r="V129" s="235"/>
      <c r="W129" s="235"/>
    </row>
    <row r="130" spans="1:23" s="339" customFormat="1" x14ac:dyDescent="0.25">
      <c r="A130" s="235"/>
      <c r="B130" s="355"/>
      <c r="C130" s="272"/>
      <c r="D130" s="272"/>
      <c r="E130" s="235"/>
      <c r="F130" s="235"/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  <c r="U130" s="235"/>
      <c r="V130" s="235"/>
      <c r="W130" s="235"/>
    </row>
    <row r="131" spans="1:23" s="339" customFormat="1" x14ac:dyDescent="0.25">
      <c r="A131" s="235"/>
      <c r="B131" s="355"/>
      <c r="C131" s="272"/>
      <c r="D131" s="272"/>
      <c r="E131" s="235"/>
      <c r="F131" s="235"/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  <c r="U131" s="235"/>
      <c r="V131" s="235"/>
      <c r="W131" s="235"/>
    </row>
    <row r="132" spans="1:23" s="339" customFormat="1" x14ac:dyDescent="0.25">
      <c r="A132" s="235"/>
      <c r="B132" s="355"/>
      <c r="C132" s="272"/>
      <c r="D132" s="272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  <c r="U132" s="235"/>
      <c r="V132" s="235"/>
      <c r="W132" s="235"/>
    </row>
    <row r="133" spans="1:23" s="339" customFormat="1" x14ac:dyDescent="0.25">
      <c r="A133" s="235"/>
      <c r="B133" s="355"/>
      <c r="C133" s="272"/>
      <c r="D133" s="272"/>
      <c r="E133" s="235"/>
      <c r="F133" s="235"/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  <c r="U133" s="235"/>
      <c r="V133" s="235"/>
      <c r="W133" s="235"/>
    </row>
    <row r="134" spans="1:23" s="339" customFormat="1" x14ac:dyDescent="0.25">
      <c r="A134" s="235"/>
      <c r="B134" s="355"/>
      <c r="C134" s="272"/>
      <c r="D134" s="272"/>
      <c r="E134" s="235"/>
      <c r="F134" s="235"/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  <c r="U134" s="235"/>
      <c r="V134" s="235"/>
      <c r="W134" s="235"/>
    </row>
    <row r="135" spans="1:23" s="339" customFormat="1" x14ac:dyDescent="0.25">
      <c r="A135" s="235"/>
      <c r="B135" s="355"/>
      <c r="C135" s="272"/>
      <c r="D135" s="272"/>
      <c r="E135" s="235"/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5"/>
      <c r="V135" s="235"/>
      <c r="W135" s="235"/>
    </row>
    <row r="136" spans="1:23" s="339" customFormat="1" x14ac:dyDescent="0.25">
      <c r="A136" s="235"/>
      <c r="B136" s="355"/>
      <c r="C136" s="272"/>
      <c r="D136" s="272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</row>
    <row r="137" spans="1:23" s="339" customFormat="1" x14ac:dyDescent="0.25">
      <c r="A137" s="235"/>
      <c r="B137" s="355"/>
      <c r="C137" s="272"/>
      <c r="D137" s="272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  <c r="V137" s="235"/>
      <c r="W137" s="235"/>
    </row>
    <row r="138" spans="1:23" s="339" customFormat="1" x14ac:dyDescent="0.25">
      <c r="A138" s="235"/>
      <c r="B138" s="355"/>
      <c r="C138" s="272"/>
      <c r="D138" s="272"/>
      <c r="E138" s="235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U138" s="235"/>
      <c r="V138" s="235"/>
      <c r="W138" s="235"/>
    </row>
    <row r="139" spans="1:23" s="339" customFormat="1" x14ac:dyDescent="0.25">
      <c r="A139" s="235"/>
      <c r="B139" s="355"/>
      <c r="C139" s="272"/>
      <c r="D139" s="272"/>
      <c r="E139" s="235"/>
      <c r="F139" s="235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</row>
    <row r="140" spans="1:23" s="339" customFormat="1" x14ac:dyDescent="0.25">
      <c r="A140" s="235"/>
      <c r="B140" s="355"/>
      <c r="C140" s="272"/>
      <c r="D140" s="272"/>
      <c r="E140" s="235"/>
      <c r="F140" s="235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  <c r="V140" s="235"/>
      <c r="W140" s="235"/>
    </row>
    <row r="141" spans="1:23" s="339" customFormat="1" x14ac:dyDescent="0.25">
      <c r="A141" s="235"/>
      <c r="B141" s="355"/>
      <c r="C141" s="272"/>
      <c r="D141" s="272"/>
      <c r="E141" s="235"/>
      <c r="F141" s="235"/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  <c r="U141" s="235"/>
      <c r="V141" s="235"/>
      <c r="W141" s="235"/>
    </row>
    <row r="142" spans="1:23" s="339" customFormat="1" x14ac:dyDescent="0.25">
      <c r="A142" s="235"/>
      <c r="B142" s="355"/>
      <c r="C142" s="272"/>
      <c r="D142" s="272"/>
      <c r="E142" s="235"/>
      <c r="F142" s="235"/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  <c r="U142" s="235"/>
      <c r="V142" s="235"/>
      <c r="W142" s="235"/>
    </row>
    <row r="143" spans="1:23" s="339" customFormat="1" x14ac:dyDescent="0.25">
      <c r="A143" s="235"/>
      <c r="B143" s="355"/>
      <c r="C143" s="272"/>
      <c r="D143" s="272"/>
      <c r="E143" s="235"/>
      <c r="F143" s="235"/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  <c r="U143" s="235"/>
      <c r="V143" s="235"/>
      <c r="W143" s="235"/>
    </row>
    <row r="144" spans="1:23" s="339" customFormat="1" x14ac:dyDescent="0.25">
      <c r="A144" s="235"/>
      <c r="B144" s="355"/>
      <c r="C144" s="272"/>
      <c r="D144" s="272"/>
      <c r="E144" s="235"/>
      <c r="F144" s="235"/>
      <c r="G144" s="235"/>
      <c r="H144" s="235"/>
      <c r="I144" s="235"/>
      <c r="J144" s="235"/>
      <c r="K144" s="235"/>
      <c r="L144" s="235"/>
      <c r="M144" s="235"/>
      <c r="N144" s="235"/>
      <c r="O144" s="235"/>
      <c r="P144" s="235"/>
      <c r="Q144" s="235"/>
      <c r="R144" s="235"/>
      <c r="S144" s="235"/>
      <c r="T144" s="235"/>
      <c r="U144" s="235"/>
      <c r="V144" s="235"/>
      <c r="W144" s="235"/>
    </row>
    <row r="145" spans="1:23" s="339" customFormat="1" x14ac:dyDescent="0.25">
      <c r="A145" s="235"/>
      <c r="B145" s="355"/>
      <c r="C145" s="272"/>
      <c r="D145" s="272"/>
      <c r="E145" s="235"/>
      <c r="F145" s="235"/>
      <c r="G145" s="235"/>
      <c r="H145" s="235"/>
      <c r="I145" s="235"/>
      <c r="J145" s="235"/>
      <c r="K145" s="235"/>
      <c r="L145" s="235"/>
      <c r="M145" s="235"/>
      <c r="N145" s="235"/>
      <c r="O145" s="235"/>
      <c r="P145" s="235"/>
      <c r="Q145" s="235"/>
      <c r="R145" s="235"/>
      <c r="S145" s="235"/>
      <c r="T145" s="235"/>
      <c r="U145" s="235"/>
      <c r="V145" s="235"/>
      <c r="W145" s="235"/>
    </row>
    <row r="146" spans="1:23" s="339" customFormat="1" x14ac:dyDescent="0.25">
      <c r="A146" s="235"/>
      <c r="B146" s="355"/>
      <c r="C146" s="272"/>
      <c r="D146" s="272"/>
      <c r="E146" s="235"/>
      <c r="F146" s="235"/>
      <c r="G146" s="235"/>
      <c r="H146" s="235"/>
      <c r="I146" s="235"/>
      <c r="J146" s="235"/>
      <c r="K146" s="235"/>
      <c r="L146" s="235"/>
      <c r="M146" s="235"/>
      <c r="N146" s="235"/>
      <c r="O146" s="235"/>
      <c r="P146" s="235"/>
      <c r="Q146" s="235"/>
      <c r="R146" s="235"/>
      <c r="S146" s="235"/>
      <c r="T146" s="235"/>
      <c r="U146" s="235"/>
      <c r="V146" s="235"/>
      <c r="W146" s="235"/>
    </row>
    <row r="147" spans="1:23" s="339" customFormat="1" x14ac:dyDescent="0.25">
      <c r="A147" s="235"/>
      <c r="B147" s="355"/>
      <c r="C147" s="272"/>
      <c r="D147" s="272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  <c r="Q147" s="235"/>
      <c r="R147" s="235"/>
      <c r="S147" s="235"/>
      <c r="T147" s="235"/>
      <c r="U147" s="235"/>
      <c r="V147" s="235"/>
      <c r="W147" s="235"/>
    </row>
    <row r="148" spans="1:23" s="339" customFormat="1" x14ac:dyDescent="0.25">
      <c r="A148" s="235"/>
      <c r="B148" s="355"/>
      <c r="C148" s="272"/>
      <c r="D148" s="272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</row>
    <row r="149" spans="1:23" s="339" customFormat="1" x14ac:dyDescent="0.25">
      <c r="A149" s="235"/>
      <c r="B149" s="355"/>
      <c r="C149" s="272"/>
      <c r="D149" s="272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35"/>
      <c r="S149" s="235"/>
      <c r="T149" s="235"/>
      <c r="U149" s="235"/>
      <c r="V149" s="235"/>
      <c r="W149" s="235"/>
    </row>
    <row r="150" spans="1:23" s="339" customFormat="1" x14ac:dyDescent="0.25">
      <c r="A150" s="235"/>
      <c r="B150" s="355"/>
      <c r="C150" s="272"/>
      <c r="D150" s="272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  <c r="U150" s="235"/>
      <c r="V150" s="235"/>
      <c r="W150" s="235"/>
    </row>
    <row r="151" spans="1:23" s="339" customFormat="1" x14ac:dyDescent="0.25">
      <c r="A151" s="235"/>
      <c r="B151" s="355"/>
      <c r="C151" s="272"/>
      <c r="D151" s="272"/>
      <c r="E151" s="235"/>
      <c r="F151" s="235"/>
      <c r="G151" s="235"/>
      <c r="H151" s="235"/>
      <c r="I151" s="235"/>
      <c r="J151" s="235"/>
      <c r="K151" s="235"/>
      <c r="L151" s="235"/>
      <c r="M151" s="235"/>
      <c r="N151" s="235"/>
      <c r="O151" s="235"/>
      <c r="P151" s="235"/>
      <c r="Q151" s="235"/>
      <c r="R151" s="235"/>
      <c r="S151" s="235"/>
      <c r="T151" s="235"/>
      <c r="U151" s="235"/>
      <c r="V151" s="235"/>
      <c r="W151" s="235"/>
    </row>
    <row r="152" spans="1:23" s="339" customFormat="1" x14ac:dyDescent="0.25">
      <c r="A152" s="235"/>
      <c r="B152" s="355"/>
      <c r="C152" s="272"/>
      <c r="D152" s="272"/>
      <c r="E152" s="235"/>
      <c r="F152" s="235"/>
      <c r="G152" s="235"/>
      <c r="H152" s="235"/>
      <c r="I152" s="235"/>
      <c r="J152" s="235"/>
      <c r="K152" s="235"/>
      <c r="L152" s="235"/>
      <c r="M152" s="235"/>
      <c r="N152" s="235"/>
      <c r="O152" s="235"/>
      <c r="P152" s="235"/>
      <c r="Q152" s="235"/>
      <c r="R152" s="235"/>
      <c r="S152" s="235"/>
      <c r="T152" s="235"/>
      <c r="U152" s="235"/>
      <c r="V152" s="235"/>
      <c r="W152" s="235"/>
    </row>
    <row r="153" spans="1:23" s="339" customFormat="1" x14ac:dyDescent="0.25">
      <c r="A153" s="235"/>
      <c r="B153" s="355"/>
      <c r="C153" s="272"/>
      <c r="D153" s="272"/>
      <c r="E153" s="235"/>
      <c r="F153" s="235"/>
      <c r="G153" s="235"/>
      <c r="H153" s="235"/>
      <c r="I153" s="235"/>
      <c r="J153" s="235"/>
      <c r="K153" s="235"/>
      <c r="L153" s="235"/>
      <c r="M153" s="235"/>
      <c r="N153" s="235"/>
      <c r="O153" s="235"/>
      <c r="P153" s="235"/>
      <c r="Q153" s="235"/>
      <c r="R153" s="235"/>
      <c r="S153" s="235"/>
      <c r="T153" s="235"/>
      <c r="U153" s="235"/>
      <c r="V153" s="235"/>
      <c r="W153" s="235"/>
    </row>
    <row r="154" spans="1:23" s="339" customFormat="1" x14ac:dyDescent="0.25">
      <c r="A154" s="235"/>
      <c r="B154" s="355"/>
      <c r="C154" s="272"/>
      <c r="D154" s="272"/>
      <c r="E154" s="235"/>
      <c r="F154" s="235"/>
      <c r="G154" s="235"/>
      <c r="H154" s="235"/>
      <c r="I154" s="235"/>
      <c r="J154" s="235"/>
      <c r="K154" s="235"/>
      <c r="L154" s="235"/>
      <c r="M154" s="235"/>
      <c r="N154" s="235"/>
      <c r="O154" s="235"/>
      <c r="P154" s="235"/>
      <c r="Q154" s="235"/>
      <c r="R154" s="235"/>
      <c r="S154" s="235"/>
      <c r="T154" s="235"/>
      <c r="U154" s="235"/>
      <c r="V154" s="235"/>
      <c r="W154" s="235"/>
    </row>
    <row r="155" spans="1:23" s="339" customFormat="1" x14ac:dyDescent="0.25">
      <c r="A155" s="235"/>
      <c r="B155" s="355"/>
      <c r="C155" s="272"/>
      <c r="D155" s="272"/>
      <c r="E155" s="235"/>
      <c r="F155" s="235"/>
      <c r="G155" s="235"/>
      <c r="H155" s="235"/>
      <c r="I155" s="235"/>
      <c r="J155" s="235"/>
      <c r="K155" s="235"/>
      <c r="L155" s="235"/>
      <c r="M155" s="235"/>
      <c r="N155" s="235"/>
      <c r="O155" s="235"/>
      <c r="P155" s="235"/>
      <c r="Q155" s="235"/>
      <c r="R155" s="235"/>
      <c r="S155" s="235"/>
      <c r="T155" s="235"/>
      <c r="U155" s="235"/>
      <c r="V155" s="235"/>
      <c r="W155" s="235"/>
    </row>
    <row r="156" spans="1:23" s="339" customFormat="1" x14ac:dyDescent="0.25">
      <c r="A156" s="235"/>
      <c r="B156" s="355"/>
      <c r="C156" s="272"/>
      <c r="D156" s="272"/>
      <c r="E156" s="235"/>
      <c r="F156" s="235"/>
      <c r="G156" s="235"/>
      <c r="H156" s="235"/>
      <c r="I156" s="235"/>
      <c r="J156" s="235"/>
      <c r="K156" s="235"/>
      <c r="L156" s="235"/>
      <c r="M156" s="235"/>
      <c r="N156" s="235"/>
      <c r="O156" s="235"/>
      <c r="P156" s="235"/>
      <c r="Q156" s="235"/>
      <c r="R156" s="235"/>
      <c r="S156" s="235"/>
      <c r="T156" s="235"/>
      <c r="U156" s="235"/>
      <c r="V156" s="235"/>
      <c r="W156" s="235"/>
    </row>
    <row r="157" spans="1:23" s="339" customFormat="1" x14ac:dyDescent="0.25">
      <c r="A157" s="235"/>
      <c r="B157" s="355"/>
      <c r="C157" s="272"/>
      <c r="D157" s="272"/>
      <c r="E157" s="235"/>
      <c r="F157" s="235"/>
      <c r="G157" s="235"/>
      <c r="H157" s="235"/>
      <c r="I157" s="235"/>
      <c r="J157" s="235"/>
      <c r="K157" s="235"/>
      <c r="L157" s="235"/>
      <c r="M157" s="235"/>
      <c r="N157" s="235"/>
      <c r="O157" s="235"/>
      <c r="P157" s="235"/>
      <c r="Q157" s="235"/>
      <c r="R157" s="235"/>
      <c r="S157" s="235"/>
      <c r="T157" s="235"/>
      <c r="U157" s="235"/>
      <c r="V157" s="235"/>
      <c r="W157" s="235"/>
    </row>
    <row r="158" spans="1:23" s="339" customFormat="1" x14ac:dyDescent="0.25">
      <c r="A158" s="235"/>
      <c r="B158" s="355"/>
      <c r="C158" s="272"/>
      <c r="D158" s="272"/>
      <c r="E158" s="235"/>
      <c r="F158" s="235"/>
      <c r="G158" s="235"/>
      <c r="H158" s="235"/>
      <c r="I158" s="235"/>
      <c r="J158" s="235"/>
      <c r="K158" s="235"/>
      <c r="L158" s="235"/>
      <c r="M158" s="235"/>
      <c r="N158" s="235"/>
      <c r="O158" s="235"/>
      <c r="P158" s="235"/>
      <c r="Q158" s="235"/>
      <c r="R158" s="235"/>
      <c r="S158" s="235"/>
      <c r="T158" s="235"/>
      <c r="U158" s="235"/>
      <c r="V158" s="235"/>
      <c r="W158" s="235"/>
    </row>
    <row r="159" spans="1:23" s="339" customFormat="1" x14ac:dyDescent="0.25">
      <c r="A159" s="235"/>
      <c r="B159" s="355"/>
      <c r="C159" s="272"/>
      <c r="D159" s="272"/>
      <c r="E159" s="235"/>
      <c r="F159" s="235"/>
      <c r="G159" s="235"/>
      <c r="H159" s="235"/>
      <c r="I159" s="235"/>
      <c r="J159" s="235"/>
      <c r="K159" s="235"/>
      <c r="L159" s="235"/>
      <c r="M159" s="235"/>
      <c r="N159" s="235"/>
      <c r="O159" s="235"/>
      <c r="P159" s="235"/>
      <c r="Q159" s="235"/>
      <c r="R159" s="235"/>
      <c r="S159" s="235"/>
      <c r="T159" s="235"/>
      <c r="U159" s="235"/>
      <c r="V159" s="235"/>
      <c r="W159" s="235"/>
    </row>
    <row r="160" spans="1:23" s="339" customFormat="1" x14ac:dyDescent="0.25">
      <c r="A160" s="235"/>
      <c r="B160" s="355"/>
      <c r="C160" s="272"/>
      <c r="D160" s="272"/>
      <c r="E160" s="235"/>
      <c r="F160" s="235"/>
      <c r="G160" s="235"/>
      <c r="H160" s="235"/>
      <c r="I160" s="235"/>
      <c r="J160" s="235"/>
      <c r="K160" s="235"/>
      <c r="L160" s="235"/>
      <c r="M160" s="235"/>
      <c r="N160" s="235"/>
      <c r="O160" s="235"/>
      <c r="P160" s="235"/>
      <c r="Q160" s="235"/>
      <c r="R160" s="235"/>
      <c r="S160" s="235"/>
      <c r="T160" s="235"/>
      <c r="U160" s="235"/>
      <c r="V160" s="235"/>
      <c r="W160" s="235"/>
    </row>
    <row r="161" spans="1:23" s="339" customFormat="1" x14ac:dyDescent="0.25">
      <c r="A161" s="235"/>
      <c r="B161" s="355"/>
      <c r="C161" s="272"/>
      <c r="D161" s="272"/>
      <c r="E161" s="235"/>
      <c r="F161" s="235"/>
      <c r="G161" s="235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235"/>
      <c r="S161" s="235"/>
      <c r="T161" s="235"/>
      <c r="U161" s="235"/>
      <c r="V161" s="235"/>
      <c r="W161" s="235"/>
    </row>
    <row r="162" spans="1:23" s="339" customFormat="1" x14ac:dyDescent="0.25">
      <c r="A162" s="235"/>
      <c r="B162" s="355"/>
      <c r="C162" s="272"/>
      <c r="D162" s="272"/>
      <c r="E162" s="235"/>
      <c r="F162" s="235"/>
      <c r="G162" s="235"/>
      <c r="H162" s="235"/>
      <c r="I162" s="235"/>
      <c r="J162" s="235"/>
      <c r="K162" s="235"/>
      <c r="L162" s="235"/>
      <c r="M162" s="235"/>
      <c r="N162" s="235"/>
      <c r="O162" s="235"/>
      <c r="P162" s="235"/>
      <c r="Q162" s="235"/>
      <c r="R162" s="235"/>
      <c r="S162" s="235"/>
      <c r="T162" s="235"/>
      <c r="U162" s="235"/>
      <c r="V162" s="235"/>
      <c r="W162" s="235"/>
    </row>
    <row r="163" spans="1:23" s="339" customFormat="1" x14ac:dyDescent="0.25">
      <c r="A163" s="235"/>
      <c r="B163" s="355"/>
      <c r="C163" s="272"/>
      <c r="D163" s="272"/>
      <c r="E163" s="235"/>
      <c r="F163" s="235"/>
      <c r="G163" s="235"/>
      <c r="H163" s="235"/>
      <c r="I163" s="235"/>
      <c r="J163" s="235"/>
      <c r="K163" s="235"/>
      <c r="L163" s="235"/>
      <c r="M163" s="235"/>
      <c r="N163" s="235"/>
      <c r="O163" s="235"/>
      <c r="P163" s="235"/>
      <c r="Q163" s="235"/>
      <c r="R163" s="235"/>
      <c r="S163" s="235"/>
      <c r="T163" s="235"/>
      <c r="U163" s="235"/>
      <c r="V163" s="235"/>
      <c r="W163" s="235"/>
    </row>
    <row r="164" spans="1:23" s="339" customFormat="1" x14ac:dyDescent="0.25">
      <c r="A164" s="235"/>
      <c r="B164" s="355"/>
      <c r="C164" s="272"/>
      <c r="D164" s="272"/>
      <c r="E164" s="235"/>
      <c r="F164" s="235"/>
      <c r="G164" s="235"/>
      <c r="H164" s="235"/>
      <c r="I164" s="235"/>
      <c r="J164" s="235"/>
      <c r="K164" s="235"/>
      <c r="L164" s="235"/>
      <c r="M164" s="235"/>
      <c r="N164" s="235"/>
      <c r="O164" s="235"/>
      <c r="P164" s="235"/>
      <c r="Q164" s="235"/>
      <c r="R164" s="235"/>
      <c r="S164" s="235"/>
      <c r="T164" s="235"/>
      <c r="U164" s="235"/>
      <c r="V164" s="235"/>
      <c r="W164" s="235"/>
    </row>
    <row r="165" spans="1:23" s="339" customFormat="1" x14ac:dyDescent="0.25">
      <c r="A165" s="235"/>
      <c r="B165" s="355"/>
      <c r="C165" s="272"/>
      <c r="D165" s="272"/>
      <c r="E165" s="235"/>
      <c r="F165" s="235"/>
      <c r="G165" s="235"/>
      <c r="H165" s="235"/>
      <c r="I165" s="235"/>
      <c r="J165" s="235"/>
      <c r="K165" s="235"/>
      <c r="L165" s="235"/>
      <c r="M165" s="235"/>
      <c r="N165" s="235"/>
      <c r="O165" s="235"/>
      <c r="P165" s="235"/>
      <c r="Q165" s="235"/>
      <c r="R165" s="235"/>
      <c r="S165" s="235"/>
      <c r="T165" s="235"/>
      <c r="U165" s="235"/>
      <c r="V165" s="235"/>
      <c r="W165" s="235"/>
    </row>
    <row r="166" spans="1:23" s="339" customFormat="1" x14ac:dyDescent="0.25">
      <c r="A166" s="235"/>
      <c r="B166" s="355"/>
      <c r="C166" s="272"/>
      <c r="D166" s="272"/>
      <c r="E166" s="235"/>
      <c r="F166" s="235"/>
      <c r="G166" s="235"/>
      <c r="H166" s="235"/>
      <c r="I166" s="235"/>
      <c r="J166" s="235"/>
      <c r="K166" s="235"/>
      <c r="L166" s="235"/>
      <c r="M166" s="235"/>
      <c r="N166" s="235"/>
      <c r="O166" s="235"/>
      <c r="P166" s="235"/>
      <c r="Q166" s="235"/>
      <c r="R166" s="235"/>
      <c r="S166" s="235"/>
      <c r="T166" s="235"/>
      <c r="U166" s="235"/>
      <c r="V166" s="235"/>
      <c r="W166" s="235"/>
    </row>
    <row r="167" spans="1:23" s="339" customFormat="1" x14ac:dyDescent="0.25">
      <c r="A167" s="235"/>
      <c r="B167" s="355"/>
      <c r="C167" s="272"/>
      <c r="D167" s="272"/>
      <c r="E167" s="235"/>
      <c r="F167" s="235"/>
      <c r="G167" s="235"/>
      <c r="H167" s="235"/>
      <c r="I167" s="235"/>
      <c r="J167" s="235"/>
      <c r="K167" s="235"/>
      <c r="L167" s="235"/>
      <c r="M167" s="235"/>
      <c r="N167" s="235"/>
      <c r="O167" s="235"/>
      <c r="P167" s="235"/>
      <c r="Q167" s="235"/>
      <c r="R167" s="235"/>
      <c r="S167" s="235"/>
      <c r="T167" s="235"/>
      <c r="U167" s="235"/>
      <c r="V167" s="235"/>
      <c r="W167" s="235"/>
    </row>
    <row r="168" spans="1:23" s="339" customFormat="1" x14ac:dyDescent="0.25">
      <c r="A168" s="235"/>
      <c r="B168" s="355"/>
      <c r="C168" s="272"/>
      <c r="D168" s="272"/>
      <c r="E168" s="235"/>
      <c r="F168" s="235"/>
      <c r="G168" s="235"/>
      <c r="H168" s="235"/>
      <c r="I168" s="235"/>
      <c r="J168" s="235"/>
      <c r="K168" s="235"/>
      <c r="L168" s="235"/>
      <c r="M168" s="235"/>
      <c r="N168" s="235"/>
      <c r="O168" s="235"/>
      <c r="P168" s="235"/>
      <c r="Q168" s="235"/>
      <c r="R168" s="235"/>
      <c r="S168" s="235"/>
      <c r="T168" s="235"/>
      <c r="U168" s="235"/>
      <c r="V168" s="235"/>
      <c r="W168" s="235"/>
    </row>
  </sheetData>
  <sheetProtection algorithmName="SHA-512" hashValue="qgsGgDfnPlhQc2hU45h6pqkyxuz5N2oXg0kl/kw9eSZBn62IJLZaE3zUambC6iQwmaJqWKDkthKJ4kTXASsMng==" saltValue="O7c/q7CPY37gC/fWjuBq9Q==" spinCount="100000" sheet="1" objects="1" scenarios="1" formatCells="0" formatColumns="0" formatRows="0"/>
  <mergeCells count="1">
    <mergeCell ref="C3:D4"/>
  </mergeCells>
  <pageMargins left="0.7" right="0.7" top="0.75" bottom="0.75" header="0.3" footer="0.3"/>
  <ignoredErrors>
    <ignoredError sqref="D21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U30"/>
  <sheetViews>
    <sheetView showGridLines="0" workbookViewId="0">
      <selection activeCell="D5" sqref="D5"/>
    </sheetView>
  </sheetViews>
  <sheetFormatPr baseColWidth="10" defaultRowHeight="15.75" x14ac:dyDescent="0.25"/>
  <cols>
    <col min="1" max="1" width="5" style="222" customWidth="1"/>
    <col min="2" max="2" width="16.85546875" style="353" customWidth="1"/>
    <col min="3" max="3" width="30" style="354" customWidth="1"/>
    <col min="4" max="4" width="28.7109375" style="354" customWidth="1"/>
    <col min="5" max="21" width="11.42578125" style="222"/>
    <col min="22" max="16384" width="11.42578125" style="69"/>
  </cols>
  <sheetData>
    <row r="1" spans="1:21" s="68" customFormat="1" ht="21" customHeight="1" x14ac:dyDescent="0.25">
      <c r="A1" s="342"/>
      <c r="B1" s="351"/>
      <c r="C1" s="72"/>
      <c r="D1" s="7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</row>
    <row r="2" spans="1:21" s="68" customFormat="1" ht="21" customHeight="1" x14ac:dyDescent="0.25">
      <c r="A2" s="342"/>
      <c r="B2" s="351"/>
      <c r="C2" s="72"/>
      <c r="D2" s="7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21" s="68" customFormat="1" x14ac:dyDescent="0.25">
      <c r="A3" s="342"/>
      <c r="B3" s="351"/>
      <c r="C3" s="461" t="s">
        <v>830</v>
      </c>
      <c r="D3" s="46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</row>
    <row r="4" spans="1:21" s="68" customFormat="1" x14ac:dyDescent="0.25">
      <c r="A4" s="342"/>
      <c r="B4" s="351"/>
      <c r="C4" s="463"/>
      <c r="D4" s="464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</row>
    <row r="5" spans="1:21" s="68" customFormat="1" x14ac:dyDescent="0.25">
      <c r="A5" s="342"/>
      <c r="B5" s="351"/>
      <c r="C5" s="328"/>
      <c r="D5" s="53" t="s">
        <v>764</v>
      </c>
      <c r="E5" s="34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</row>
    <row r="6" spans="1:21" s="68" customFormat="1" x14ac:dyDescent="0.25">
      <c r="A6" s="342"/>
      <c r="B6" s="351"/>
      <c r="C6" s="80" t="s">
        <v>156</v>
      </c>
      <c r="D6" s="81" t="s">
        <v>157</v>
      </c>
      <c r="E6" s="34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</row>
    <row r="7" spans="1:21" s="68" customFormat="1" x14ac:dyDescent="0.25">
      <c r="A7" s="342"/>
      <c r="B7" s="351"/>
      <c r="C7" s="75" t="s">
        <v>147</v>
      </c>
      <c r="D7" s="130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</row>
    <row r="8" spans="1:21" s="68" customFormat="1" x14ac:dyDescent="0.25">
      <c r="A8" s="342"/>
      <c r="B8" s="351"/>
      <c r="C8" s="75" t="s">
        <v>148</v>
      </c>
      <c r="D8" s="130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</row>
    <row r="9" spans="1:21" s="68" customFormat="1" x14ac:dyDescent="0.25">
      <c r="A9" s="342"/>
      <c r="B9" s="351"/>
      <c r="C9" s="75" t="s">
        <v>149</v>
      </c>
      <c r="D9" s="130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</row>
    <row r="10" spans="1:21" s="68" customFormat="1" x14ac:dyDescent="0.25">
      <c r="A10" s="342"/>
      <c r="B10" s="351"/>
      <c r="C10" s="75" t="s">
        <v>151</v>
      </c>
      <c r="D10" s="130"/>
      <c r="E10" s="34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</row>
    <row r="11" spans="1:21" s="68" customFormat="1" x14ac:dyDescent="0.25">
      <c r="A11" s="342"/>
      <c r="B11" s="351"/>
      <c r="C11" s="75" t="s">
        <v>152</v>
      </c>
      <c r="D11" s="130"/>
      <c r="E11" s="34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</row>
    <row r="12" spans="1:21" s="68" customFormat="1" x14ac:dyDescent="0.25">
      <c r="A12" s="342"/>
      <c r="B12" s="351"/>
      <c r="C12" s="75" t="s">
        <v>153</v>
      </c>
      <c r="D12" s="130"/>
      <c r="E12" s="34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</row>
    <row r="13" spans="1:21" s="68" customFormat="1" x14ac:dyDescent="0.25">
      <c r="A13" s="342"/>
      <c r="B13" s="351"/>
      <c r="C13" s="75" t="s">
        <v>154</v>
      </c>
      <c r="D13" s="130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</row>
    <row r="14" spans="1:21" s="68" customFormat="1" x14ac:dyDescent="0.25">
      <c r="A14" s="342"/>
      <c r="B14" s="351"/>
      <c r="C14" s="75" t="s">
        <v>155</v>
      </c>
      <c r="D14" s="130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</row>
    <row r="15" spans="1:21" s="68" customFormat="1" x14ac:dyDescent="0.25">
      <c r="A15" s="342"/>
      <c r="B15" s="351"/>
      <c r="C15" s="75" t="s">
        <v>150</v>
      </c>
      <c r="D15" s="130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</row>
    <row r="16" spans="1:21" s="68" customFormat="1" x14ac:dyDescent="0.25">
      <c r="A16" s="342"/>
      <c r="B16" s="351"/>
      <c r="C16" s="75" t="s">
        <v>78</v>
      </c>
      <c r="D16" s="130"/>
      <c r="E16" s="34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</row>
    <row r="17" spans="1:21" s="68" customFormat="1" x14ac:dyDescent="0.25">
      <c r="A17" s="342"/>
      <c r="B17" s="351"/>
      <c r="C17" s="75" t="s">
        <v>814</v>
      </c>
      <c r="D17" s="130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</row>
    <row r="18" spans="1:21" s="68" customFormat="1" x14ac:dyDescent="0.25">
      <c r="A18" s="342"/>
      <c r="B18" s="351"/>
      <c r="C18" s="75" t="s">
        <v>79</v>
      </c>
      <c r="D18" s="130"/>
      <c r="E18" s="34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</row>
    <row r="19" spans="1:21" s="68" customFormat="1" x14ac:dyDescent="0.25">
      <c r="A19" s="342"/>
      <c r="B19" s="351"/>
      <c r="C19" s="75" t="s">
        <v>80</v>
      </c>
      <c r="D19" s="130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</row>
    <row r="20" spans="1:21" s="68" customFormat="1" x14ac:dyDescent="0.25">
      <c r="A20" s="342"/>
      <c r="B20" s="351"/>
      <c r="C20" s="75" t="s">
        <v>82</v>
      </c>
      <c r="D20" s="130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</row>
    <row r="21" spans="1:21" s="68" customFormat="1" x14ac:dyDescent="0.25">
      <c r="A21" s="342"/>
      <c r="B21" s="351"/>
      <c r="C21" s="76" t="s">
        <v>81</v>
      </c>
      <c r="D21" s="347">
        <f>SUM(D19:D20)</f>
        <v>0</v>
      </c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</row>
    <row r="22" spans="1:21" s="68" customFormat="1" x14ac:dyDescent="0.25">
      <c r="A22" s="342"/>
      <c r="B22" s="351"/>
      <c r="C22" s="78" t="s">
        <v>821</v>
      </c>
      <c r="D22" s="7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  <c r="T22" s="342"/>
      <c r="U22" s="342"/>
    </row>
    <row r="23" spans="1:21" s="68" customFormat="1" x14ac:dyDescent="0.25">
      <c r="A23" s="342"/>
      <c r="B23" s="351"/>
      <c r="C23" s="82" t="s">
        <v>822</v>
      </c>
      <c r="D23" s="7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</row>
    <row r="24" spans="1:21" s="68" customFormat="1" x14ac:dyDescent="0.25">
      <c r="A24" s="342"/>
      <c r="B24" s="351"/>
      <c r="C24" s="82" t="s">
        <v>823</v>
      </c>
      <c r="D24" s="7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</row>
    <row r="25" spans="1:21" s="68" customFormat="1" x14ac:dyDescent="0.25">
      <c r="A25" s="342"/>
      <c r="B25" s="351"/>
      <c r="C25" s="82" t="s">
        <v>824</v>
      </c>
      <c r="D25" s="7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</row>
    <row r="26" spans="1:21" s="68" customFormat="1" x14ac:dyDescent="0.25">
      <c r="A26" s="342"/>
      <c r="B26" s="351"/>
      <c r="C26" s="82" t="s">
        <v>825</v>
      </c>
      <c r="D26" s="72"/>
      <c r="E26" s="34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</row>
    <row r="27" spans="1:21" s="68" customFormat="1" x14ac:dyDescent="0.25">
      <c r="A27" s="342"/>
      <c r="B27" s="351"/>
      <c r="C27" s="82" t="s">
        <v>827</v>
      </c>
      <c r="D27" s="7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</row>
    <row r="28" spans="1:21" s="68" customFormat="1" x14ac:dyDescent="0.25">
      <c r="A28" s="342"/>
      <c r="B28" s="351"/>
      <c r="C28" s="82" t="s">
        <v>826</v>
      </c>
      <c r="D28" s="7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</row>
    <row r="29" spans="1:21" s="68" customFormat="1" x14ac:dyDescent="0.25">
      <c r="A29" s="342"/>
      <c r="B29" s="351"/>
      <c r="C29" s="78" t="s">
        <v>841</v>
      </c>
      <c r="D29" s="7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</row>
    <row r="30" spans="1:21" s="68" customFormat="1" x14ac:dyDescent="0.25">
      <c r="A30" s="342"/>
      <c r="B30" s="351"/>
      <c r="C30" s="82" t="s">
        <v>828</v>
      </c>
      <c r="D30" s="7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</row>
  </sheetData>
  <sheetProtection algorithmName="SHA-512" hashValue="/QobuVDZMxfokGlktaT5g+IletkxT2w7gcW+UO9PGnrgAG0UW/aCY/T9P2Q4PtVj4+9ic3TxeczQNLsW8z595w==" saltValue="nzSn5xfl+/5ybJMX/4QN5Q==" spinCount="100000" sheet="1" objects="1" scenarios="1" formatCells="0" formatColumns="0" formatRows="0"/>
  <mergeCells count="1">
    <mergeCell ref="C3:D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Q8"/>
  <sheetViews>
    <sheetView showGridLines="0" workbookViewId="0">
      <selection activeCell="H3" sqref="H3"/>
    </sheetView>
  </sheetViews>
  <sheetFormatPr baseColWidth="10" defaultRowHeight="15" x14ac:dyDescent="0.25"/>
  <cols>
    <col min="1" max="1" width="5" style="342" customWidth="1"/>
    <col min="2" max="2" width="11.42578125" style="342"/>
    <col min="3" max="3" width="9.28515625" style="342" customWidth="1"/>
    <col min="4" max="4" width="30.140625" style="342" customWidth="1"/>
    <col min="5" max="5" width="25.85546875" style="342" customWidth="1"/>
    <col min="6" max="6" width="28.28515625" style="342" customWidth="1"/>
    <col min="7" max="7" width="20.85546875" style="342" customWidth="1"/>
    <col min="8" max="8" width="21.28515625" style="342" customWidth="1"/>
    <col min="9" max="17" width="11.42578125" style="222"/>
    <col min="18" max="16384" width="11.42578125" style="69"/>
  </cols>
  <sheetData>
    <row r="1" spans="1:17" ht="21" customHeight="1" x14ac:dyDescent="0.25"/>
    <row r="3" spans="1:17" ht="15.75" x14ac:dyDescent="0.25">
      <c r="C3" s="465" t="s">
        <v>177</v>
      </c>
      <c r="D3" s="466"/>
      <c r="E3" s="466"/>
      <c r="F3" s="466"/>
      <c r="G3" s="399" t="s">
        <v>1328</v>
      </c>
      <c r="H3" s="400" t="s">
        <v>1326</v>
      </c>
    </row>
    <row r="4" spans="1:17" s="79" customFormat="1" ht="31.5" x14ac:dyDescent="0.2">
      <c r="A4" s="72"/>
      <c r="B4" s="72"/>
      <c r="C4" s="32" t="s">
        <v>24</v>
      </c>
      <c r="D4" s="33" t="s">
        <v>66</v>
      </c>
      <c r="E4" s="33" t="s">
        <v>76</v>
      </c>
      <c r="F4" s="33" t="s">
        <v>65</v>
      </c>
      <c r="G4" s="167" t="s">
        <v>905</v>
      </c>
      <c r="H4" s="34" t="s">
        <v>906</v>
      </c>
      <c r="I4" s="354"/>
      <c r="J4" s="354"/>
      <c r="K4" s="354"/>
      <c r="L4" s="354"/>
      <c r="M4" s="354"/>
      <c r="N4" s="354"/>
      <c r="O4" s="354"/>
      <c r="P4" s="354"/>
      <c r="Q4" s="354"/>
    </row>
    <row r="5" spans="1:17" s="79" customFormat="1" ht="15.75" x14ac:dyDescent="0.25">
      <c r="A5" s="72"/>
      <c r="B5" s="72"/>
      <c r="C5" s="164">
        <v>1</v>
      </c>
      <c r="D5" s="35" t="s">
        <v>937</v>
      </c>
      <c r="E5" s="36">
        <v>0</v>
      </c>
      <c r="F5" s="128"/>
      <c r="G5" s="283">
        <f>F5*E5</f>
        <v>0</v>
      </c>
      <c r="H5" s="195"/>
      <c r="I5" s="354"/>
      <c r="J5" s="354"/>
      <c r="K5" s="354"/>
      <c r="L5" s="354"/>
      <c r="M5" s="354"/>
      <c r="N5" s="354"/>
      <c r="O5" s="354"/>
      <c r="P5" s="354"/>
      <c r="Q5" s="354"/>
    </row>
    <row r="6" spans="1:17" s="79" customFormat="1" ht="15.75" x14ac:dyDescent="0.25">
      <c r="A6" s="72"/>
      <c r="B6" s="72"/>
      <c r="C6" s="164">
        <v>2</v>
      </c>
      <c r="D6" s="35" t="s">
        <v>938</v>
      </c>
      <c r="E6" s="36">
        <v>0.5</v>
      </c>
      <c r="F6" s="128"/>
      <c r="G6" s="283">
        <f>F6*E6</f>
        <v>0</v>
      </c>
      <c r="H6" s="195"/>
      <c r="I6" s="354"/>
      <c r="J6" s="354"/>
      <c r="K6" s="354"/>
      <c r="L6" s="354"/>
      <c r="M6" s="354"/>
      <c r="N6" s="354"/>
      <c r="O6" s="354"/>
      <c r="P6" s="354"/>
      <c r="Q6" s="354"/>
    </row>
    <row r="7" spans="1:17" s="79" customFormat="1" ht="15.75" x14ac:dyDescent="0.25">
      <c r="A7" s="72"/>
      <c r="B7" s="72"/>
      <c r="C7" s="165">
        <v>3</v>
      </c>
      <c r="D7" s="37" t="s">
        <v>939</v>
      </c>
      <c r="E7" s="38">
        <v>1</v>
      </c>
      <c r="F7" s="129"/>
      <c r="G7" s="284">
        <f>F7*E7</f>
        <v>0</v>
      </c>
      <c r="H7" s="196"/>
      <c r="I7" s="354"/>
      <c r="J7" s="354"/>
      <c r="K7" s="354"/>
      <c r="L7" s="354"/>
      <c r="M7" s="354"/>
      <c r="N7" s="354"/>
      <c r="O7" s="354"/>
      <c r="P7" s="354"/>
      <c r="Q7" s="354"/>
    </row>
    <row r="8" spans="1:17" s="79" customFormat="1" ht="15.75" x14ac:dyDescent="0.2">
      <c r="A8" s="72"/>
      <c r="B8" s="72"/>
      <c r="C8" s="72"/>
      <c r="D8" s="251" t="s">
        <v>99</v>
      </c>
      <c r="E8" s="72"/>
      <c r="F8" s="285">
        <f>F5+F6+F7</f>
        <v>0</v>
      </c>
      <c r="G8" s="285">
        <f>G5+G6+G7</f>
        <v>0</v>
      </c>
      <c r="H8" s="220">
        <f>H6+H7</f>
        <v>0</v>
      </c>
      <c r="I8" s="354"/>
      <c r="J8" s="354"/>
      <c r="K8" s="354"/>
      <c r="L8" s="354"/>
      <c r="M8" s="354"/>
      <c r="N8" s="354"/>
      <c r="O8" s="354"/>
      <c r="P8" s="354"/>
      <c r="Q8" s="354"/>
    </row>
  </sheetData>
  <sheetProtection formatCells="0" formatColumns="0" formatRows="0"/>
  <mergeCells count="1">
    <mergeCell ref="C3:F3"/>
  </mergeCells>
  <pageMargins left="0.7" right="0.7" top="0.75" bottom="0.75" header="0.3" footer="0.3"/>
  <pageSetup paperSize="9" orientation="portrait" r:id="rId1"/>
  <ignoredErrors>
    <ignoredError sqref="H8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K42"/>
  <sheetViews>
    <sheetView topLeftCell="A4" workbookViewId="0">
      <selection activeCell="I11" sqref="I11"/>
    </sheetView>
  </sheetViews>
  <sheetFormatPr baseColWidth="10" defaultRowHeight="15" x14ac:dyDescent="0.25"/>
  <cols>
    <col min="1" max="1" width="4.5703125" style="69" customWidth="1"/>
    <col min="2" max="2" width="16.140625" style="69" customWidth="1"/>
    <col min="3" max="3" width="16" style="69" customWidth="1"/>
    <col min="4" max="4" width="14.42578125" style="69" customWidth="1"/>
    <col min="5" max="5" width="21" style="69" customWidth="1"/>
    <col min="6" max="6" width="17.5703125" style="69" customWidth="1"/>
    <col min="7" max="7" width="18.5703125" style="69" customWidth="1"/>
    <col min="8" max="16384" width="11.42578125" style="69"/>
  </cols>
  <sheetData>
    <row r="1" spans="2:7" s="68" customFormat="1" ht="21" customHeight="1" x14ac:dyDescent="0.25"/>
    <row r="2" spans="2:7" s="68" customFormat="1" ht="15.75" thickBot="1" x14ac:dyDescent="0.3"/>
    <row r="3" spans="2:7" s="68" customFormat="1" ht="18.75" thickBot="1" x14ac:dyDescent="0.3">
      <c r="B3" s="413" t="s">
        <v>866</v>
      </c>
      <c r="C3" s="414"/>
      <c r="D3" s="414"/>
      <c r="E3" s="415"/>
      <c r="F3" s="402" t="s">
        <v>1324</v>
      </c>
      <c r="G3" s="401" t="s">
        <v>1327</v>
      </c>
    </row>
    <row r="4" spans="2:7" s="68" customFormat="1" ht="15.75" thickBot="1" x14ac:dyDescent="0.3">
      <c r="E4" s="1" t="s">
        <v>157</v>
      </c>
      <c r="F4" s="1" t="s">
        <v>157</v>
      </c>
      <c r="G4" s="1" t="s">
        <v>157</v>
      </c>
    </row>
    <row r="5" spans="2:7" s="68" customFormat="1" ht="16.5" thickBot="1" x14ac:dyDescent="0.3">
      <c r="B5" s="416" t="s">
        <v>0</v>
      </c>
      <c r="C5" s="417"/>
      <c r="D5" s="417"/>
      <c r="E5" s="2" t="s">
        <v>20</v>
      </c>
      <c r="F5" s="2" t="s">
        <v>21</v>
      </c>
      <c r="G5" s="2" t="s">
        <v>22</v>
      </c>
    </row>
    <row r="6" spans="2:7" s="68" customFormat="1" ht="15.75" thickBot="1" x14ac:dyDescent="0.3"/>
    <row r="7" spans="2:7" s="68" customFormat="1" ht="16.5" thickBot="1" x14ac:dyDescent="0.3">
      <c r="B7" s="416" t="s">
        <v>1</v>
      </c>
      <c r="C7" s="417"/>
      <c r="D7" s="418"/>
      <c r="E7" s="403">
        <f>SUM(E8:E17)</f>
        <v>0</v>
      </c>
      <c r="F7" s="403">
        <f t="shared" ref="F7:G7" si="0">SUM(F8:F17)</f>
        <v>0</v>
      </c>
      <c r="G7" s="403">
        <f t="shared" si="0"/>
        <v>0</v>
      </c>
    </row>
    <row r="8" spans="2:7" s="68" customFormat="1" x14ac:dyDescent="0.25">
      <c r="B8" s="419" t="s">
        <v>23</v>
      </c>
      <c r="C8" s="420"/>
      <c r="D8" s="421"/>
      <c r="E8" s="47"/>
      <c r="F8" s="47"/>
      <c r="G8" s="47"/>
    </row>
    <row r="9" spans="2:7" s="68" customFormat="1" x14ac:dyDescent="0.25">
      <c r="B9" s="410" t="s">
        <v>2</v>
      </c>
      <c r="C9" s="411"/>
      <c r="D9" s="412"/>
      <c r="E9" s="48"/>
      <c r="F9" s="48"/>
      <c r="G9" s="48"/>
    </row>
    <row r="10" spans="2:7" s="68" customFormat="1" x14ac:dyDescent="0.25">
      <c r="B10" s="422" t="s">
        <v>3</v>
      </c>
      <c r="C10" s="423"/>
      <c r="D10" s="424"/>
      <c r="E10" s="48"/>
      <c r="F10" s="48"/>
      <c r="G10" s="48"/>
    </row>
    <row r="11" spans="2:7" s="68" customFormat="1" x14ac:dyDescent="0.25">
      <c r="B11" s="422" t="s">
        <v>4</v>
      </c>
      <c r="C11" s="423"/>
      <c r="D11" s="424"/>
      <c r="E11" s="48"/>
      <c r="F11" s="48"/>
      <c r="G11" s="48"/>
    </row>
    <row r="12" spans="2:7" s="68" customFormat="1" x14ac:dyDescent="0.25">
      <c r="B12" s="422" t="s">
        <v>5</v>
      </c>
      <c r="C12" s="423"/>
      <c r="D12" s="424"/>
      <c r="E12" s="48"/>
      <c r="F12" s="48"/>
      <c r="G12" s="48"/>
    </row>
    <row r="13" spans="2:7" s="68" customFormat="1" x14ac:dyDescent="0.25">
      <c r="B13" s="431" t="s">
        <v>6</v>
      </c>
      <c r="C13" s="432"/>
      <c r="D13" s="432"/>
      <c r="E13" s="48"/>
      <c r="F13" s="48"/>
      <c r="G13" s="48"/>
    </row>
    <row r="14" spans="2:7" s="68" customFormat="1" x14ac:dyDescent="0.25">
      <c r="B14" s="431" t="s">
        <v>7</v>
      </c>
      <c r="C14" s="432"/>
      <c r="D14" s="432"/>
      <c r="E14" s="48"/>
      <c r="F14" s="48"/>
      <c r="G14" s="48"/>
    </row>
    <row r="15" spans="2:7" s="68" customFormat="1" x14ac:dyDescent="0.25">
      <c r="B15" s="422" t="s">
        <v>8</v>
      </c>
      <c r="C15" s="423"/>
      <c r="D15" s="424"/>
      <c r="E15" s="48"/>
      <c r="F15" s="48"/>
      <c r="G15" s="48"/>
    </row>
    <row r="16" spans="2:7" s="68" customFormat="1" x14ac:dyDescent="0.25">
      <c r="B16" s="422" t="s">
        <v>9</v>
      </c>
      <c r="C16" s="423"/>
      <c r="D16" s="424"/>
      <c r="E16" s="48"/>
      <c r="F16" s="48"/>
      <c r="G16" s="48"/>
    </row>
    <row r="17" spans="2:11" s="68" customFormat="1" ht="15.75" thickBot="1" x14ac:dyDescent="0.3">
      <c r="B17" s="425" t="s">
        <v>10</v>
      </c>
      <c r="C17" s="426"/>
      <c r="D17" s="427"/>
      <c r="E17" s="49"/>
      <c r="F17" s="49"/>
      <c r="G17" s="49"/>
    </row>
    <row r="18" spans="2:11" s="68" customFormat="1" ht="15.75" thickBot="1" x14ac:dyDescent="0.3"/>
    <row r="19" spans="2:11" s="68" customFormat="1" ht="15.75" thickBot="1" x14ac:dyDescent="0.3">
      <c r="E19" s="125" t="s">
        <v>157</v>
      </c>
      <c r="F19" s="125" t="s">
        <v>157</v>
      </c>
      <c r="G19" s="125" t="s">
        <v>157</v>
      </c>
    </row>
    <row r="20" spans="2:11" s="68" customFormat="1" ht="16.5" thickBot="1" x14ac:dyDescent="0.3">
      <c r="B20" s="428" t="s">
        <v>11</v>
      </c>
      <c r="C20" s="429"/>
      <c r="D20" s="429"/>
      <c r="E20" s="403">
        <f>SUM(E21:E28)</f>
        <v>0</v>
      </c>
      <c r="F20" s="403">
        <f t="shared" ref="F20:G20" si="1">SUM(F21:F28)</f>
        <v>0</v>
      </c>
      <c r="G20" s="403">
        <f t="shared" si="1"/>
        <v>0</v>
      </c>
    </row>
    <row r="21" spans="2:11" s="68" customFormat="1" x14ac:dyDescent="0.25">
      <c r="B21" s="419" t="s">
        <v>12</v>
      </c>
      <c r="C21" s="420"/>
      <c r="D21" s="430"/>
      <c r="E21" s="50"/>
      <c r="F21" s="50"/>
      <c r="G21" s="50"/>
    </row>
    <row r="22" spans="2:11" s="68" customFormat="1" x14ac:dyDescent="0.25">
      <c r="B22" s="422" t="s">
        <v>13</v>
      </c>
      <c r="C22" s="423"/>
      <c r="D22" s="434"/>
      <c r="E22" s="51"/>
      <c r="F22" s="51"/>
      <c r="G22" s="51"/>
    </row>
    <row r="23" spans="2:11" s="68" customFormat="1" x14ac:dyDescent="0.25">
      <c r="B23" s="422" t="s">
        <v>14</v>
      </c>
      <c r="C23" s="423"/>
      <c r="D23" s="434"/>
      <c r="E23" s="51"/>
      <c r="F23" s="51"/>
      <c r="G23" s="51"/>
    </row>
    <row r="24" spans="2:11" s="68" customFormat="1" x14ac:dyDescent="0.25">
      <c r="B24" s="422" t="s">
        <v>15</v>
      </c>
      <c r="C24" s="423"/>
      <c r="D24" s="434"/>
      <c r="E24" s="51"/>
      <c r="F24" s="51"/>
      <c r="G24" s="51"/>
    </row>
    <row r="25" spans="2:11" s="68" customFormat="1" x14ac:dyDescent="0.25">
      <c r="B25" s="422" t="s">
        <v>16</v>
      </c>
      <c r="C25" s="423"/>
      <c r="D25" s="434"/>
      <c r="E25" s="51"/>
      <c r="F25" s="51"/>
      <c r="G25" s="51"/>
    </row>
    <row r="26" spans="2:11" s="68" customFormat="1" x14ac:dyDescent="0.25">
      <c r="B26" s="431" t="s">
        <v>17</v>
      </c>
      <c r="C26" s="432"/>
      <c r="D26" s="435"/>
      <c r="E26" s="51"/>
      <c r="F26" s="51"/>
      <c r="G26" s="51"/>
    </row>
    <row r="27" spans="2:11" s="68" customFormat="1" x14ac:dyDescent="0.25">
      <c r="B27" s="422" t="s">
        <v>18</v>
      </c>
      <c r="C27" s="423"/>
      <c r="D27" s="434"/>
      <c r="E27" s="51"/>
      <c r="F27" s="51"/>
      <c r="G27" s="51"/>
    </row>
    <row r="28" spans="2:11" s="68" customFormat="1" ht="15.75" thickBot="1" x14ac:dyDescent="0.3">
      <c r="B28" s="425" t="s">
        <v>19</v>
      </c>
      <c r="C28" s="426"/>
      <c r="D28" s="433"/>
      <c r="E28" s="170"/>
      <c r="F28" s="170"/>
      <c r="G28" s="170"/>
    </row>
    <row r="29" spans="2:11" s="339" customFormat="1" x14ac:dyDescent="0.25"/>
    <row r="30" spans="2:11" s="339" customFormat="1" ht="34.5" customHeight="1" x14ac:dyDescent="0.25">
      <c r="B30" s="409" t="s">
        <v>869</v>
      </c>
      <c r="C30" s="409"/>
      <c r="D30" s="409"/>
      <c r="E30" s="409"/>
      <c r="F30" s="409"/>
      <c r="G30" s="409"/>
      <c r="H30" s="409"/>
      <c r="I30" s="409"/>
      <c r="J30" s="409"/>
      <c r="K30" s="409"/>
    </row>
    <row r="31" spans="2:11" s="339" customFormat="1" x14ac:dyDescent="0.25"/>
    <row r="32" spans="2:11" s="339" customFormat="1" x14ac:dyDescent="0.25"/>
    <row r="33" s="339" customFormat="1" x14ac:dyDescent="0.25"/>
    <row r="34" s="339" customFormat="1" x14ac:dyDescent="0.25"/>
    <row r="35" s="339" customFormat="1" x14ac:dyDescent="0.25"/>
    <row r="36" s="339" customFormat="1" x14ac:dyDescent="0.25"/>
    <row r="37" s="339" customFormat="1" x14ac:dyDescent="0.25"/>
    <row r="38" s="339" customFormat="1" x14ac:dyDescent="0.25"/>
    <row r="39" s="339" customFormat="1" x14ac:dyDescent="0.25"/>
    <row r="40" s="339" customFormat="1" x14ac:dyDescent="0.25"/>
    <row r="41" s="339" customFormat="1" x14ac:dyDescent="0.25"/>
    <row r="42" s="339" customFormat="1" x14ac:dyDescent="0.25"/>
  </sheetData>
  <sheetProtection algorithmName="SHA-512" hashValue="2hDbVn0/yzXWyT3p9iRQV3VuH0PLzLwdm1zPJL3e+qaws4/YNXPQnloVOGrD6RWhBSKrBjEQ3hbMpt4flSNt8w==" saltValue="N3RpKA0PbwvY5UCUsvbu9Q==" spinCount="100000" sheet="1" objects="1" scenarios="1" formatCells="0" formatColumns="0" formatRows="0"/>
  <protectedRanges>
    <protectedRange sqref="E8:E17 G8:G17" name="Rango3" securityDescriptor="O:WDG:WDD:(A;;CC;;;WD)"/>
    <protectedRange sqref="F8:F17" name="Rango3_1" securityDescriptor="O:WDG:WDD:(A;;CC;;;WD)"/>
    <protectedRange sqref="E21:E28 G21:G28" name="Rango4" securityDescriptor="O:WDG:WDD:(A;;CC;;;WD)"/>
    <protectedRange sqref="F21:F28" name="Rango4_1" securityDescriptor="O:WDG:WDD:(A;;CC;;;WD)"/>
  </protectedRanges>
  <mergeCells count="23">
    <mergeCell ref="B28:D28"/>
    <mergeCell ref="B22:D22"/>
    <mergeCell ref="B23:D23"/>
    <mergeCell ref="B24:D24"/>
    <mergeCell ref="B25:D25"/>
    <mergeCell ref="B26:D26"/>
    <mergeCell ref="B27:D27"/>
    <mergeCell ref="B30:K30"/>
    <mergeCell ref="B9:D9"/>
    <mergeCell ref="B3:E3"/>
    <mergeCell ref="B5:D5"/>
    <mergeCell ref="B7:D7"/>
    <mergeCell ref="B8:D8"/>
    <mergeCell ref="B16:D16"/>
    <mergeCell ref="B17:D17"/>
    <mergeCell ref="B20:D20"/>
    <mergeCell ref="B21:D21"/>
    <mergeCell ref="B10:D10"/>
    <mergeCell ref="B11:D11"/>
    <mergeCell ref="B12:D12"/>
    <mergeCell ref="B13:D13"/>
    <mergeCell ref="B14:D14"/>
    <mergeCell ref="B15:D15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D9"/>
  <sheetViews>
    <sheetView showGridLines="0" workbookViewId="0">
      <selection activeCell="G3" sqref="G3"/>
    </sheetView>
  </sheetViews>
  <sheetFormatPr baseColWidth="10" defaultRowHeight="15" x14ac:dyDescent="0.25"/>
  <cols>
    <col min="1" max="1" width="5" style="222" customWidth="1"/>
    <col min="2" max="2" width="12.85546875" style="222" customWidth="1"/>
    <col min="3" max="3" width="30.140625" style="222" customWidth="1"/>
    <col min="4" max="4" width="35.7109375" style="222" customWidth="1"/>
    <col min="5" max="6" width="22.5703125" style="222" customWidth="1"/>
    <col min="7" max="7" width="21.28515625" style="222" customWidth="1"/>
    <col min="8" max="30" width="11.42578125" style="222"/>
    <col min="31" max="16384" width="11.42578125" style="69"/>
  </cols>
  <sheetData>
    <row r="1" spans="1:30" s="68" customFormat="1" ht="21" customHeight="1" x14ac:dyDescent="0.25">
      <c r="A1" s="342"/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</row>
    <row r="2" spans="1:30" s="68" customFormat="1" ht="15.75" thickBot="1" x14ac:dyDescent="0.3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</row>
    <row r="3" spans="1:30" s="68" customFormat="1" ht="18.75" thickTop="1" x14ac:dyDescent="0.25">
      <c r="A3" s="342"/>
      <c r="B3" s="467" t="s">
        <v>755</v>
      </c>
      <c r="C3" s="468"/>
      <c r="D3" s="468"/>
      <c r="E3" s="469"/>
      <c r="F3" s="397" t="s">
        <v>1322</v>
      </c>
      <c r="G3" s="398" t="s">
        <v>1326</v>
      </c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</row>
    <row r="4" spans="1:30" s="68" customFormat="1" ht="33.75" customHeight="1" x14ac:dyDescent="0.25">
      <c r="A4" s="342"/>
      <c r="B4" s="155" t="s">
        <v>24</v>
      </c>
      <c r="C4" s="156" t="s">
        <v>67</v>
      </c>
      <c r="D4" s="156" t="s">
        <v>68</v>
      </c>
      <c r="E4" s="156" t="s">
        <v>72</v>
      </c>
      <c r="F4" s="166" t="s">
        <v>905</v>
      </c>
      <c r="G4" s="157" t="s">
        <v>32</v>
      </c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</row>
    <row r="5" spans="1:30" s="68" customFormat="1" ht="18.75" customHeight="1" x14ac:dyDescent="0.25">
      <c r="A5" s="342"/>
      <c r="B5" s="155"/>
      <c r="C5" s="156" t="s">
        <v>761</v>
      </c>
      <c r="D5" s="156" t="s">
        <v>762</v>
      </c>
      <c r="E5" s="197"/>
      <c r="F5" s="286">
        <f>E5*0</f>
        <v>0</v>
      </c>
      <c r="G5" s="198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</row>
    <row r="6" spans="1:30" s="68" customFormat="1" ht="15.75" x14ac:dyDescent="0.25">
      <c r="A6" s="342"/>
      <c r="B6" s="158">
        <v>1</v>
      </c>
      <c r="C6" s="159" t="s">
        <v>73</v>
      </c>
      <c r="D6" s="160" t="s">
        <v>69</v>
      </c>
      <c r="E6" s="199"/>
      <c r="F6" s="218">
        <f>E6*0.25</f>
        <v>0</v>
      </c>
      <c r="G6" s="200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</row>
    <row r="7" spans="1:30" s="68" customFormat="1" ht="15.75" x14ac:dyDescent="0.25">
      <c r="A7" s="342"/>
      <c r="B7" s="158">
        <v>2</v>
      </c>
      <c r="C7" s="159" t="s">
        <v>74</v>
      </c>
      <c r="D7" s="160" t="s">
        <v>70</v>
      </c>
      <c r="E7" s="199"/>
      <c r="F7" s="218">
        <f>E7*0.5</f>
        <v>0</v>
      </c>
      <c r="G7" s="200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</row>
    <row r="8" spans="1:30" s="68" customFormat="1" ht="16.5" thickBot="1" x14ac:dyDescent="0.3">
      <c r="A8" s="342"/>
      <c r="B8" s="161">
        <v>3</v>
      </c>
      <c r="C8" s="162" t="s">
        <v>75</v>
      </c>
      <c r="D8" s="163" t="s">
        <v>71</v>
      </c>
      <c r="E8" s="201"/>
      <c r="F8" s="287">
        <f>E8*1</f>
        <v>0</v>
      </c>
      <c r="G8" s="20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</row>
    <row r="9" spans="1:30" ht="16.5" thickTop="1" x14ac:dyDescent="0.25">
      <c r="B9" s="356"/>
      <c r="C9" s="357" t="s">
        <v>99</v>
      </c>
      <c r="D9" s="356"/>
      <c r="E9" s="220">
        <f>E5+E6+E7+E8</f>
        <v>0</v>
      </c>
      <c r="F9" s="220">
        <f>F5+F6+F7+F8</f>
        <v>0</v>
      </c>
      <c r="G9" s="220">
        <f>G5+G6+G7+G8</f>
        <v>0</v>
      </c>
    </row>
  </sheetData>
  <sheetProtection algorithmName="SHA-512" hashValue="5PFVGYNN/0JAktpQq21j2p6/6KLziZpK0+6E7Ri0yZKIF8wh+AxwwCx5ZS6eZAD5NAktXb6uwJPjBUrQlU1NqQ==" saltValue="3evkOugXON3yiStawzaGdA==" spinCount="100000" sheet="1" objects="1" scenarios="1" formatCells="0" formatColumns="0" formatRows="0"/>
  <mergeCells count="1">
    <mergeCell ref="B3:E3"/>
  </mergeCells>
  <pageMargins left="0.7" right="0.7" top="0.75" bottom="0.75" header="0.3" footer="0.3"/>
  <ignoredErrors>
    <ignoredError sqref="F5:F9 G9" unlockedFormula="1"/>
  </ignoredError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AD9"/>
  <sheetViews>
    <sheetView showGridLines="0" workbookViewId="0">
      <selection activeCell="G3" sqref="G3"/>
    </sheetView>
  </sheetViews>
  <sheetFormatPr baseColWidth="10" defaultRowHeight="15" x14ac:dyDescent="0.25"/>
  <cols>
    <col min="1" max="1" width="5" style="222" customWidth="1"/>
    <col min="2" max="2" width="12.85546875" style="222" customWidth="1"/>
    <col min="3" max="3" width="30.140625" style="222" customWidth="1"/>
    <col min="4" max="4" width="35.7109375" style="222" customWidth="1"/>
    <col min="5" max="6" width="22.5703125" style="222" customWidth="1"/>
    <col min="7" max="7" width="21.28515625" style="222" customWidth="1"/>
    <col min="8" max="30" width="11.42578125" style="222"/>
    <col min="31" max="16384" width="11.42578125" style="69"/>
  </cols>
  <sheetData>
    <row r="1" spans="1:30" s="68" customFormat="1" ht="21" customHeight="1" x14ac:dyDescent="0.25">
      <c r="A1" s="342"/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</row>
    <row r="2" spans="1:30" s="68" customFormat="1" ht="15.75" thickBot="1" x14ac:dyDescent="0.3">
      <c r="A2" s="342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</row>
    <row r="3" spans="1:30" s="68" customFormat="1" ht="18.75" thickTop="1" x14ac:dyDescent="0.25">
      <c r="A3" s="342"/>
      <c r="B3" s="470" t="s">
        <v>940</v>
      </c>
      <c r="C3" s="471"/>
      <c r="D3" s="471"/>
      <c r="E3" s="472"/>
      <c r="F3" s="397" t="s">
        <v>1324</v>
      </c>
      <c r="G3" s="398" t="s">
        <v>1327</v>
      </c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</row>
    <row r="4" spans="1:30" s="68" customFormat="1" ht="47.25" x14ac:dyDescent="0.25">
      <c r="A4" s="342"/>
      <c r="B4" s="155" t="s">
        <v>24</v>
      </c>
      <c r="C4" s="156" t="s">
        <v>941</v>
      </c>
      <c r="D4" s="156" t="s">
        <v>68</v>
      </c>
      <c r="E4" s="156" t="s">
        <v>72</v>
      </c>
      <c r="F4" s="166" t="s">
        <v>905</v>
      </c>
      <c r="G4" s="157" t="s">
        <v>32</v>
      </c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</row>
    <row r="5" spans="1:30" s="68" customFormat="1" ht="15.75" x14ac:dyDescent="0.25">
      <c r="A5" s="342"/>
      <c r="B5" s="158">
        <v>1</v>
      </c>
      <c r="C5" s="159" t="s">
        <v>942</v>
      </c>
      <c r="D5" s="160">
        <v>0.3</v>
      </c>
      <c r="E5" s="199"/>
      <c r="F5" s="218">
        <f>E5*D5</f>
        <v>0</v>
      </c>
      <c r="G5" s="200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</row>
    <row r="6" spans="1:30" s="68" customFormat="1" ht="15.75" x14ac:dyDescent="0.25">
      <c r="A6" s="342"/>
      <c r="B6" s="158">
        <v>2</v>
      </c>
      <c r="C6" s="159" t="s">
        <v>943</v>
      </c>
      <c r="D6" s="160">
        <v>0.5</v>
      </c>
      <c r="E6" s="199"/>
      <c r="F6" s="218">
        <f t="shared" ref="F6:F8" si="0">E6*D6</f>
        <v>0</v>
      </c>
      <c r="G6" s="200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</row>
    <row r="7" spans="1:30" s="68" customFormat="1" ht="15.75" x14ac:dyDescent="0.25">
      <c r="A7" s="342"/>
      <c r="B7" s="158">
        <v>3</v>
      </c>
      <c r="C7" s="159" t="s">
        <v>944</v>
      </c>
      <c r="D7" s="160">
        <v>0.7</v>
      </c>
      <c r="E7" s="199"/>
      <c r="F7" s="218">
        <f t="shared" si="0"/>
        <v>0</v>
      </c>
      <c r="G7" s="200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</row>
    <row r="8" spans="1:30" s="68" customFormat="1" ht="16.5" thickBot="1" x14ac:dyDescent="0.3">
      <c r="A8" s="342"/>
      <c r="B8" s="161">
        <v>4</v>
      </c>
      <c r="C8" s="162" t="s">
        <v>945</v>
      </c>
      <c r="D8" s="163">
        <v>1</v>
      </c>
      <c r="E8" s="201"/>
      <c r="F8" s="219">
        <f t="shared" si="0"/>
        <v>0</v>
      </c>
      <c r="G8" s="20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</row>
    <row r="9" spans="1:30" ht="16.5" thickTop="1" x14ac:dyDescent="0.25">
      <c r="B9" s="356"/>
      <c r="C9" s="357" t="s">
        <v>36</v>
      </c>
      <c r="D9" s="356"/>
      <c r="E9" s="220">
        <f>SUM(E5:E8)</f>
        <v>0</v>
      </c>
      <c r="F9" s="220">
        <f>SUM(F5:F8)</f>
        <v>0</v>
      </c>
      <c r="G9" s="220">
        <f>SUM(G5:G8)</f>
        <v>0</v>
      </c>
    </row>
  </sheetData>
  <sheetProtection algorithmName="SHA-512" hashValue="ZBw6uvE0Fh5KjbhiOFjDjPZS76BOneVhWHHD6P1LnKH0D2QidNLd2JLhpTGy9qF7/4UCkm1GlQmLHpMxBK+T6A==" saltValue="Rgz0jIrclC02q86pZgJ9Gw==" spinCount="100000" sheet="1" objects="1" scenarios="1" formatCells="0" formatColumns="0" formatRows="0"/>
  <mergeCells count="1">
    <mergeCell ref="B3:E3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17"/>
  <sheetViews>
    <sheetView showGridLines="0"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44.85546875" style="72" customWidth="1"/>
    <col min="3" max="3" width="35.85546875" style="72" customWidth="1"/>
    <col min="4" max="5" width="27.85546875" style="72" customWidth="1"/>
    <col min="6" max="6" width="37.42578125" style="72" customWidth="1"/>
    <col min="7" max="8" width="11.42578125" style="356"/>
    <col min="9" max="9" width="11.42578125" style="222"/>
    <col min="10" max="16384" width="11.42578125" style="69"/>
  </cols>
  <sheetData>
    <row r="1" spans="2:6" ht="21" customHeight="1" x14ac:dyDescent="0.25"/>
    <row r="3" spans="2:6" x14ac:dyDescent="0.25">
      <c r="B3" s="473" t="s">
        <v>877</v>
      </c>
      <c r="C3" s="474"/>
      <c r="D3" s="474"/>
      <c r="E3" s="395" t="s">
        <v>1322</v>
      </c>
      <c r="F3" s="396" t="s">
        <v>1326</v>
      </c>
    </row>
    <row r="4" spans="2:6" x14ac:dyDescent="0.25">
      <c r="B4" s="358" t="s">
        <v>83</v>
      </c>
      <c r="C4" s="359" t="s">
        <v>84</v>
      </c>
      <c r="D4" s="359" t="s">
        <v>85</v>
      </c>
      <c r="E4" s="359" t="s">
        <v>86</v>
      </c>
      <c r="F4" s="360" t="s">
        <v>87</v>
      </c>
    </row>
    <row r="5" spans="2:6" x14ac:dyDescent="0.25">
      <c r="B5" s="358" t="s">
        <v>88</v>
      </c>
      <c r="C5" s="367"/>
      <c r="D5" s="361"/>
      <c r="E5" s="361"/>
      <c r="F5" s="362"/>
    </row>
    <row r="6" spans="2:6" x14ac:dyDescent="0.25">
      <c r="B6" s="358" t="s">
        <v>89</v>
      </c>
      <c r="C6" s="368">
        <v>3.3300000000000003E-2</v>
      </c>
      <c r="D6" s="361"/>
      <c r="E6" s="361"/>
      <c r="F6" s="362"/>
    </row>
    <row r="7" spans="2:6" x14ac:dyDescent="0.25">
      <c r="B7" s="358" t="s">
        <v>90</v>
      </c>
      <c r="C7" s="368">
        <v>0.1</v>
      </c>
      <c r="D7" s="361"/>
      <c r="E7" s="361"/>
      <c r="F7" s="362"/>
    </row>
    <row r="8" spans="2:6" x14ac:dyDescent="0.25">
      <c r="B8" s="358" t="s">
        <v>91</v>
      </c>
      <c r="C8" s="368"/>
      <c r="D8" s="361"/>
      <c r="E8" s="361"/>
      <c r="F8" s="362"/>
    </row>
    <row r="9" spans="2:6" x14ac:dyDescent="0.25">
      <c r="B9" s="358" t="s">
        <v>92</v>
      </c>
      <c r="C9" s="368">
        <v>0.1</v>
      </c>
      <c r="D9" s="361"/>
      <c r="E9" s="361"/>
      <c r="F9" s="362"/>
    </row>
    <row r="10" spans="2:6" x14ac:dyDescent="0.25">
      <c r="B10" s="358" t="s">
        <v>93</v>
      </c>
      <c r="C10" s="368"/>
      <c r="D10" s="361"/>
      <c r="E10" s="361"/>
      <c r="F10" s="362"/>
    </row>
    <row r="11" spans="2:6" x14ac:dyDescent="0.25">
      <c r="B11" s="358" t="s">
        <v>94</v>
      </c>
      <c r="C11" s="368"/>
      <c r="D11" s="361"/>
      <c r="E11" s="361"/>
      <c r="F11" s="362"/>
    </row>
    <row r="12" spans="2:6" x14ac:dyDescent="0.25">
      <c r="B12" s="358" t="s">
        <v>95</v>
      </c>
      <c r="C12" s="368">
        <v>0.2</v>
      </c>
      <c r="D12" s="361"/>
      <c r="E12" s="361"/>
      <c r="F12" s="362"/>
    </row>
    <row r="13" spans="2:6" x14ac:dyDescent="0.25">
      <c r="B13" s="358" t="s">
        <v>96</v>
      </c>
      <c r="C13" s="368">
        <v>0.5</v>
      </c>
      <c r="D13" s="361"/>
      <c r="E13" s="361"/>
      <c r="F13" s="362"/>
    </row>
    <row r="14" spans="2:6" x14ac:dyDescent="0.25">
      <c r="B14" s="358" t="s">
        <v>97</v>
      </c>
      <c r="C14" s="368">
        <v>0.1</v>
      </c>
      <c r="D14" s="361"/>
      <c r="E14" s="361"/>
      <c r="F14" s="362"/>
    </row>
    <row r="15" spans="2:6" x14ac:dyDescent="0.25">
      <c r="B15" s="358" t="s">
        <v>98</v>
      </c>
      <c r="C15" s="368">
        <v>0.25</v>
      </c>
      <c r="D15" s="361"/>
      <c r="E15" s="361"/>
      <c r="F15" s="362"/>
    </row>
    <row r="16" spans="2:6" x14ac:dyDescent="0.25">
      <c r="B16" s="363" t="s">
        <v>99</v>
      </c>
      <c r="C16" s="364"/>
      <c r="D16" s="365">
        <f ca="1">SUM(INDIRECT("D5:D"&amp;ROW()-1))</f>
        <v>0</v>
      </c>
      <c r="E16" s="365">
        <f ca="1">SUM(INDIRECT("E5:E"&amp;ROW()-1))</f>
        <v>0</v>
      </c>
      <c r="F16" s="366">
        <f ca="1">SUM(INDIRECT("F5:F"&amp;ROW()-1))</f>
        <v>0</v>
      </c>
    </row>
    <row r="17" spans="2:2" x14ac:dyDescent="0.25">
      <c r="B17" s="72" t="s">
        <v>878</v>
      </c>
    </row>
  </sheetData>
  <sheetProtection algorithmName="SHA-512" hashValue="H/Vl8bWiFK/Pr4y8SMNp3at2RN8I2CzNvYaOnzexAEF//ELNK5vMmiqHOSGgDbhGofayov2X3KAa+N5MoxXNyA==" saltValue="T1fJeGf2Hf3wtof5Nsz3wg==" spinCount="100000" sheet="1" objects="1" scenarios="1" formatCells="0" formatColumns="0" formatRows="0"/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I319"/>
  <sheetViews>
    <sheetView showGridLines="0" workbookViewId="0">
      <selection activeCell="F3" sqref="F3:G3"/>
    </sheetView>
  </sheetViews>
  <sheetFormatPr baseColWidth="10" defaultRowHeight="15.75" x14ac:dyDescent="0.25"/>
  <cols>
    <col min="1" max="1" width="5" style="72" customWidth="1"/>
    <col min="2" max="2" width="14.85546875" style="72" customWidth="1"/>
    <col min="3" max="3" width="85.85546875" style="72" customWidth="1"/>
    <col min="4" max="6" width="20.5703125" style="72" customWidth="1"/>
    <col min="7" max="7" width="19" style="72" customWidth="1"/>
    <col min="8" max="8" width="12" style="222" bestFit="1" customWidth="1"/>
    <col min="9" max="9" width="11.42578125" style="222"/>
    <col min="10" max="16384" width="11.42578125" style="69"/>
  </cols>
  <sheetData>
    <row r="1" spans="2:8" ht="21" customHeight="1" x14ac:dyDescent="0.25"/>
    <row r="2" spans="2:8" ht="21" customHeight="1" thickBot="1" x14ac:dyDescent="0.3"/>
    <row r="3" spans="2:8" ht="16.5" thickTop="1" x14ac:dyDescent="0.25">
      <c r="B3" s="479" t="s">
        <v>1318</v>
      </c>
      <c r="C3" s="480"/>
      <c r="D3" s="480"/>
      <c r="E3" s="481"/>
      <c r="F3" s="477" t="s">
        <v>1319</v>
      </c>
      <c r="G3" s="478"/>
    </row>
    <row r="4" spans="2:8" x14ac:dyDescent="0.25">
      <c r="B4" s="475" t="s">
        <v>750</v>
      </c>
      <c r="C4" s="476"/>
      <c r="D4" s="83" t="s">
        <v>751</v>
      </c>
      <c r="E4" s="83" t="s">
        <v>752</v>
      </c>
      <c r="F4" s="83" t="s">
        <v>753</v>
      </c>
      <c r="G4" s="369" t="s">
        <v>754</v>
      </c>
    </row>
    <row r="5" spans="2:8" x14ac:dyDescent="0.25">
      <c r="B5" s="84" t="s">
        <v>178</v>
      </c>
      <c r="C5" s="85" t="s">
        <v>179</v>
      </c>
      <c r="D5" s="91"/>
      <c r="E5" s="91"/>
      <c r="F5" s="92">
        <f>E5-D5</f>
        <v>0</v>
      </c>
      <c r="G5" s="371">
        <f>IFERROR((D5*100/E5)-100,0)</f>
        <v>0</v>
      </c>
      <c r="H5" s="373"/>
    </row>
    <row r="6" spans="2:8" x14ac:dyDescent="0.25">
      <c r="B6" s="84" t="s">
        <v>180</v>
      </c>
      <c r="C6" s="85" t="s">
        <v>871</v>
      </c>
      <c r="D6" s="91"/>
      <c r="E6" s="91"/>
      <c r="F6" s="92">
        <f t="shared" ref="F6:F69" si="0">E6-D6</f>
        <v>0</v>
      </c>
      <c r="G6" s="371">
        <f t="shared" ref="G6:G69" si="1">IFERROR((D6*100/E6)-100,0)</f>
        <v>0</v>
      </c>
    </row>
    <row r="7" spans="2:8" x14ac:dyDescent="0.25">
      <c r="B7" s="84" t="s">
        <v>181</v>
      </c>
      <c r="C7" s="85" t="s">
        <v>182</v>
      </c>
      <c r="D7" s="91"/>
      <c r="E7" s="91"/>
      <c r="F7" s="92">
        <f t="shared" si="0"/>
        <v>0</v>
      </c>
      <c r="G7" s="371">
        <f t="shared" si="1"/>
        <v>0</v>
      </c>
    </row>
    <row r="8" spans="2:8" x14ac:dyDescent="0.25">
      <c r="B8" s="84" t="s">
        <v>183</v>
      </c>
      <c r="C8" s="85" t="s">
        <v>184</v>
      </c>
      <c r="D8" s="91"/>
      <c r="E8" s="91"/>
      <c r="F8" s="92">
        <f t="shared" si="0"/>
        <v>0</v>
      </c>
      <c r="G8" s="371">
        <f t="shared" si="1"/>
        <v>0</v>
      </c>
    </row>
    <row r="9" spans="2:8" x14ac:dyDescent="0.25">
      <c r="B9" s="84" t="s">
        <v>185</v>
      </c>
      <c r="C9" s="85" t="s">
        <v>186</v>
      </c>
      <c r="D9" s="91"/>
      <c r="E9" s="91"/>
      <c r="F9" s="92">
        <f t="shared" si="0"/>
        <v>0</v>
      </c>
      <c r="G9" s="371">
        <f t="shared" si="1"/>
        <v>0</v>
      </c>
    </row>
    <row r="10" spans="2:8" x14ac:dyDescent="0.25">
      <c r="B10" s="84" t="s">
        <v>187</v>
      </c>
      <c r="C10" s="85" t="s">
        <v>188</v>
      </c>
      <c r="D10" s="91"/>
      <c r="E10" s="91"/>
      <c r="F10" s="92">
        <f t="shared" si="0"/>
        <v>0</v>
      </c>
      <c r="G10" s="371">
        <f t="shared" si="1"/>
        <v>0</v>
      </c>
    </row>
    <row r="11" spans="2:8" x14ac:dyDescent="0.25">
      <c r="B11" s="84" t="s">
        <v>189</v>
      </c>
      <c r="C11" s="86" t="s">
        <v>190</v>
      </c>
      <c r="D11" s="91"/>
      <c r="E11" s="91"/>
      <c r="F11" s="92">
        <f t="shared" si="0"/>
        <v>0</v>
      </c>
      <c r="G11" s="371">
        <f t="shared" si="1"/>
        <v>0</v>
      </c>
    </row>
    <row r="12" spans="2:8" x14ac:dyDescent="0.25">
      <c r="B12" s="84" t="s">
        <v>191</v>
      </c>
      <c r="C12" s="85" t="s">
        <v>192</v>
      </c>
      <c r="D12" s="91"/>
      <c r="E12" s="91"/>
      <c r="F12" s="92">
        <f t="shared" si="0"/>
        <v>0</v>
      </c>
      <c r="G12" s="371">
        <f t="shared" si="1"/>
        <v>0</v>
      </c>
    </row>
    <row r="13" spans="2:8" x14ac:dyDescent="0.25">
      <c r="B13" s="84" t="s">
        <v>193</v>
      </c>
      <c r="C13" s="86" t="s">
        <v>194</v>
      </c>
      <c r="D13" s="91"/>
      <c r="E13" s="91"/>
      <c r="F13" s="92">
        <f t="shared" si="0"/>
        <v>0</v>
      </c>
      <c r="G13" s="371">
        <f t="shared" si="1"/>
        <v>0</v>
      </c>
    </row>
    <row r="14" spans="2:8" x14ac:dyDescent="0.25">
      <c r="B14" s="84" t="s">
        <v>195</v>
      </c>
      <c r="C14" s="85" t="s">
        <v>196</v>
      </c>
      <c r="D14" s="91"/>
      <c r="E14" s="91"/>
      <c r="F14" s="92">
        <f t="shared" si="0"/>
        <v>0</v>
      </c>
      <c r="G14" s="371">
        <f t="shared" si="1"/>
        <v>0</v>
      </c>
    </row>
    <row r="15" spans="2:8" x14ac:dyDescent="0.25">
      <c r="B15" s="84" t="s">
        <v>197</v>
      </c>
      <c r="C15" s="85" t="s">
        <v>198</v>
      </c>
      <c r="D15" s="91"/>
      <c r="E15" s="91"/>
      <c r="F15" s="92">
        <f t="shared" si="0"/>
        <v>0</v>
      </c>
      <c r="G15" s="371">
        <f t="shared" si="1"/>
        <v>0</v>
      </c>
    </row>
    <row r="16" spans="2:8" x14ac:dyDescent="0.25">
      <c r="B16" s="84" t="s">
        <v>199</v>
      </c>
      <c r="C16" s="85" t="s">
        <v>200</v>
      </c>
      <c r="D16" s="91"/>
      <c r="E16" s="91"/>
      <c r="F16" s="92">
        <f t="shared" si="0"/>
        <v>0</v>
      </c>
      <c r="G16" s="371">
        <f t="shared" si="1"/>
        <v>0</v>
      </c>
    </row>
    <row r="17" spans="2:7" x14ac:dyDescent="0.25">
      <c r="B17" s="84" t="s">
        <v>201</v>
      </c>
      <c r="C17" s="85" t="s">
        <v>202</v>
      </c>
      <c r="D17" s="91"/>
      <c r="E17" s="91"/>
      <c r="F17" s="92">
        <f t="shared" si="0"/>
        <v>0</v>
      </c>
      <c r="G17" s="371">
        <f t="shared" si="1"/>
        <v>0</v>
      </c>
    </row>
    <row r="18" spans="2:7" x14ac:dyDescent="0.25">
      <c r="B18" s="84" t="s">
        <v>203</v>
      </c>
      <c r="C18" s="86" t="s">
        <v>204</v>
      </c>
      <c r="D18" s="91"/>
      <c r="E18" s="91"/>
      <c r="F18" s="92">
        <f t="shared" si="0"/>
        <v>0</v>
      </c>
      <c r="G18" s="371">
        <f t="shared" si="1"/>
        <v>0</v>
      </c>
    </row>
    <row r="19" spans="2:7" x14ac:dyDescent="0.25">
      <c r="B19" s="84" t="s">
        <v>205</v>
      </c>
      <c r="C19" s="86" t="s">
        <v>206</v>
      </c>
      <c r="D19" s="91"/>
      <c r="E19" s="91"/>
      <c r="F19" s="92">
        <f t="shared" si="0"/>
        <v>0</v>
      </c>
      <c r="G19" s="371">
        <f t="shared" si="1"/>
        <v>0</v>
      </c>
    </row>
    <row r="20" spans="2:7" x14ac:dyDescent="0.25">
      <c r="B20" s="84" t="s">
        <v>207</v>
      </c>
      <c r="C20" s="85" t="s">
        <v>208</v>
      </c>
      <c r="D20" s="91"/>
      <c r="E20" s="91"/>
      <c r="F20" s="92">
        <f t="shared" si="0"/>
        <v>0</v>
      </c>
      <c r="G20" s="371">
        <f t="shared" si="1"/>
        <v>0</v>
      </c>
    </row>
    <row r="21" spans="2:7" x14ac:dyDescent="0.25">
      <c r="B21" s="84" t="s">
        <v>209</v>
      </c>
      <c r="C21" s="85" t="s">
        <v>210</v>
      </c>
      <c r="D21" s="91"/>
      <c r="E21" s="91"/>
      <c r="F21" s="92">
        <f t="shared" si="0"/>
        <v>0</v>
      </c>
      <c r="G21" s="371">
        <f t="shared" si="1"/>
        <v>0</v>
      </c>
    </row>
    <row r="22" spans="2:7" x14ac:dyDescent="0.25">
      <c r="B22" s="84" t="s">
        <v>211</v>
      </c>
      <c r="C22" s="85" t="s">
        <v>212</v>
      </c>
      <c r="D22" s="91"/>
      <c r="E22" s="91"/>
      <c r="F22" s="92">
        <f t="shared" si="0"/>
        <v>0</v>
      </c>
      <c r="G22" s="371">
        <f t="shared" si="1"/>
        <v>0</v>
      </c>
    </row>
    <row r="23" spans="2:7" x14ac:dyDescent="0.25">
      <c r="B23" s="84" t="s">
        <v>213</v>
      </c>
      <c r="C23" s="85" t="s">
        <v>214</v>
      </c>
      <c r="D23" s="91"/>
      <c r="E23" s="91"/>
      <c r="F23" s="92">
        <f t="shared" si="0"/>
        <v>0</v>
      </c>
      <c r="G23" s="371">
        <f t="shared" si="1"/>
        <v>0</v>
      </c>
    </row>
    <row r="24" spans="2:7" x14ac:dyDescent="0.25">
      <c r="B24" s="84" t="s">
        <v>215</v>
      </c>
      <c r="C24" s="85" t="s">
        <v>216</v>
      </c>
      <c r="D24" s="91"/>
      <c r="E24" s="91"/>
      <c r="F24" s="92">
        <f t="shared" si="0"/>
        <v>0</v>
      </c>
      <c r="G24" s="371">
        <f t="shared" si="1"/>
        <v>0</v>
      </c>
    </row>
    <row r="25" spans="2:7" x14ac:dyDescent="0.25">
      <c r="B25" s="84" t="s">
        <v>217</v>
      </c>
      <c r="C25" s="85" t="s">
        <v>218</v>
      </c>
      <c r="D25" s="91"/>
      <c r="E25" s="91"/>
      <c r="F25" s="92">
        <f t="shared" si="0"/>
        <v>0</v>
      </c>
      <c r="G25" s="371">
        <f t="shared" si="1"/>
        <v>0</v>
      </c>
    </row>
    <row r="26" spans="2:7" x14ac:dyDescent="0.25">
      <c r="B26" s="84" t="s">
        <v>219</v>
      </c>
      <c r="C26" s="85" t="s">
        <v>220</v>
      </c>
      <c r="D26" s="91"/>
      <c r="E26" s="91"/>
      <c r="F26" s="92">
        <f t="shared" si="0"/>
        <v>0</v>
      </c>
      <c r="G26" s="371">
        <f t="shared" si="1"/>
        <v>0</v>
      </c>
    </row>
    <row r="27" spans="2:7" x14ac:dyDescent="0.25">
      <c r="B27" s="84" t="s">
        <v>221</v>
      </c>
      <c r="C27" s="85" t="s">
        <v>222</v>
      </c>
      <c r="D27" s="91"/>
      <c r="E27" s="91"/>
      <c r="F27" s="92">
        <f t="shared" si="0"/>
        <v>0</v>
      </c>
      <c r="G27" s="371">
        <f t="shared" si="1"/>
        <v>0</v>
      </c>
    </row>
    <row r="28" spans="2:7" x14ac:dyDescent="0.25">
      <c r="B28" s="84" t="s">
        <v>223</v>
      </c>
      <c r="C28" s="85" t="s">
        <v>224</v>
      </c>
      <c r="D28" s="91"/>
      <c r="E28" s="91"/>
      <c r="F28" s="92">
        <f t="shared" si="0"/>
        <v>0</v>
      </c>
      <c r="G28" s="371">
        <f t="shared" si="1"/>
        <v>0</v>
      </c>
    </row>
    <row r="29" spans="2:7" x14ac:dyDescent="0.25">
      <c r="B29" s="84" t="s">
        <v>225</v>
      </c>
      <c r="C29" s="85" t="s">
        <v>226</v>
      </c>
      <c r="D29" s="91"/>
      <c r="E29" s="91"/>
      <c r="F29" s="92">
        <f t="shared" si="0"/>
        <v>0</v>
      </c>
      <c r="G29" s="371">
        <f t="shared" si="1"/>
        <v>0</v>
      </c>
    </row>
    <row r="30" spans="2:7" x14ac:dyDescent="0.25">
      <c r="B30" s="84" t="s">
        <v>227</v>
      </c>
      <c r="C30" s="85" t="s">
        <v>228</v>
      </c>
      <c r="D30" s="91"/>
      <c r="E30" s="91"/>
      <c r="F30" s="92">
        <f t="shared" si="0"/>
        <v>0</v>
      </c>
      <c r="G30" s="371">
        <f t="shared" si="1"/>
        <v>0</v>
      </c>
    </row>
    <row r="31" spans="2:7" x14ac:dyDescent="0.25">
      <c r="B31" s="84" t="s">
        <v>229</v>
      </c>
      <c r="C31" s="85" t="s">
        <v>230</v>
      </c>
      <c r="D31" s="91"/>
      <c r="E31" s="91"/>
      <c r="F31" s="92">
        <f t="shared" si="0"/>
        <v>0</v>
      </c>
      <c r="G31" s="371">
        <f t="shared" si="1"/>
        <v>0</v>
      </c>
    </row>
    <row r="32" spans="2:7" x14ac:dyDescent="0.25">
      <c r="B32" s="84" t="s">
        <v>231</v>
      </c>
      <c r="C32" s="85" t="s">
        <v>232</v>
      </c>
      <c r="D32" s="91"/>
      <c r="E32" s="91"/>
      <c r="F32" s="92">
        <f t="shared" si="0"/>
        <v>0</v>
      </c>
      <c r="G32" s="371">
        <f t="shared" si="1"/>
        <v>0</v>
      </c>
    </row>
    <row r="33" spans="2:7" x14ac:dyDescent="0.25">
      <c r="B33" s="84" t="s">
        <v>233</v>
      </c>
      <c r="C33" s="85" t="s">
        <v>234</v>
      </c>
      <c r="D33" s="91"/>
      <c r="E33" s="91"/>
      <c r="F33" s="92">
        <f t="shared" si="0"/>
        <v>0</v>
      </c>
      <c r="G33" s="371">
        <f t="shared" si="1"/>
        <v>0</v>
      </c>
    </row>
    <row r="34" spans="2:7" x14ac:dyDescent="0.25">
      <c r="B34" s="84" t="s">
        <v>235</v>
      </c>
      <c r="C34" s="85" t="s">
        <v>236</v>
      </c>
      <c r="D34" s="91"/>
      <c r="E34" s="91"/>
      <c r="F34" s="92">
        <f t="shared" si="0"/>
        <v>0</v>
      </c>
      <c r="G34" s="371">
        <f t="shared" si="1"/>
        <v>0</v>
      </c>
    </row>
    <row r="35" spans="2:7" x14ac:dyDescent="0.25">
      <c r="B35" s="84" t="s">
        <v>237</v>
      </c>
      <c r="C35" s="85" t="s">
        <v>238</v>
      </c>
      <c r="D35" s="91"/>
      <c r="E35" s="91"/>
      <c r="F35" s="92">
        <f t="shared" si="0"/>
        <v>0</v>
      </c>
      <c r="G35" s="371">
        <f t="shared" si="1"/>
        <v>0</v>
      </c>
    </row>
    <row r="36" spans="2:7" x14ac:dyDescent="0.25">
      <c r="B36" s="84" t="s">
        <v>239</v>
      </c>
      <c r="C36" s="85" t="s">
        <v>240</v>
      </c>
      <c r="D36" s="91"/>
      <c r="E36" s="91"/>
      <c r="F36" s="92">
        <f t="shared" si="0"/>
        <v>0</v>
      </c>
      <c r="G36" s="371">
        <f t="shared" si="1"/>
        <v>0</v>
      </c>
    </row>
    <row r="37" spans="2:7" x14ac:dyDescent="0.25">
      <c r="B37" s="84" t="s">
        <v>241</v>
      </c>
      <c r="C37" s="85" t="s">
        <v>242</v>
      </c>
      <c r="D37" s="91"/>
      <c r="E37" s="91"/>
      <c r="F37" s="92">
        <f t="shared" si="0"/>
        <v>0</v>
      </c>
      <c r="G37" s="371">
        <f t="shared" si="1"/>
        <v>0</v>
      </c>
    </row>
    <row r="38" spans="2:7" x14ac:dyDescent="0.25">
      <c r="B38" s="84" t="s">
        <v>243</v>
      </c>
      <c r="C38" s="85" t="s">
        <v>244</v>
      </c>
      <c r="D38" s="91"/>
      <c r="E38" s="91"/>
      <c r="F38" s="92">
        <f t="shared" si="0"/>
        <v>0</v>
      </c>
      <c r="G38" s="371">
        <f t="shared" si="1"/>
        <v>0</v>
      </c>
    </row>
    <row r="39" spans="2:7" x14ac:dyDescent="0.25">
      <c r="B39" s="84" t="s">
        <v>245</v>
      </c>
      <c r="C39" s="85" t="s">
        <v>246</v>
      </c>
      <c r="D39" s="91"/>
      <c r="E39" s="91"/>
      <c r="F39" s="92">
        <f t="shared" si="0"/>
        <v>0</v>
      </c>
      <c r="G39" s="371">
        <f t="shared" si="1"/>
        <v>0</v>
      </c>
    </row>
    <row r="40" spans="2:7" x14ac:dyDescent="0.25">
      <c r="B40" s="84" t="s">
        <v>247</v>
      </c>
      <c r="C40" s="85" t="s">
        <v>248</v>
      </c>
      <c r="D40" s="91"/>
      <c r="E40" s="91"/>
      <c r="F40" s="92">
        <f t="shared" si="0"/>
        <v>0</v>
      </c>
      <c r="G40" s="371">
        <f t="shared" si="1"/>
        <v>0</v>
      </c>
    </row>
    <row r="41" spans="2:7" x14ac:dyDescent="0.25">
      <c r="B41" s="84" t="s">
        <v>249</v>
      </c>
      <c r="C41" s="85" t="s">
        <v>250</v>
      </c>
      <c r="D41" s="91"/>
      <c r="E41" s="91"/>
      <c r="F41" s="92">
        <f t="shared" si="0"/>
        <v>0</v>
      </c>
      <c r="G41" s="371">
        <f t="shared" si="1"/>
        <v>0</v>
      </c>
    </row>
    <row r="42" spans="2:7" x14ac:dyDescent="0.25">
      <c r="B42" s="84" t="s">
        <v>251</v>
      </c>
      <c r="C42" s="85" t="s">
        <v>252</v>
      </c>
      <c r="D42" s="91"/>
      <c r="E42" s="91"/>
      <c r="F42" s="92">
        <f t="shared" si="0"/>
        <v>0</v>
      </c>
      <c r="G42" s="371">
        <f t="shared" si="1"/>
        <v>0</v>
      </c>
    </row>
    <row r="43" spans="2:7" x14ac:dyDescent="0.25">
      <c r="B43" s="84" t="s">
        <v>253</v>
      </c>
      <c r="C43" s="85" t="s">
        <v>254</v>
      </c>
      <c r="D43" s="91"/>
      <c r="E43" s="91"/>
      <c r="F43" s="92">
        <f t="shared" si="0"/>
        <v>0</v>
      </c>
      <c r="G43" s="371">
        <f t="shared" si="1"/>
        <v>0</v>
      </c>
    </row>
    <row r="44" spans="2:7" x14ac:dyDescent="0.25">
      <c r="B44" s="84" t="s">
        <v>255</v>
      </c>
      <c r="C44" s="85" t="s">
        <v>256</v>
      </c>
      <c r="D44" s="91"/>
      <c r="E44" s="91"/>
      <c r="F44" s="92">
        <f t="shared" si="0"/>
        <v>0</v>
      </c>
      <c r="G44" s="371">
        <f t="shared" si="1"/>
        <v>0</v>
      </c>
    </row>
    <row r="45" spans="2:7" x14ac:dyDescent="0.25">
      <c r="B45" s="84" t="s">
        <v>257</v>
      </c>
      <c r="C45" s="85" t="s">
        <v>258</v>
      </c>
      <c r="D45" s="91"/>
      <c r="E45" s="91"/>
      <c r="F45" s="92">
        <f t="shared" si="0"/>
        <v>0</v>
      </c>
      <c r="G45" s="371">
        <f t="shared" si="1"/>
        <v>0</v>
      </c>
    </row>
    <row r="46" spans="2:7" x14ac:dyDescent="0.25">
      <c r="B46" s="84" t="s">
        <v>259</v>
      </c>
      <c r="C46" s="85" t="s">
        <v>260</v>
      </c>
      <c r="D46" s="91"/>
      <c r="E46" s="91"/>
      <c r="F46" s="92">
        <f t="shared" si="0"/>
        <v>0</v>
      </c>
      <c r="G46" s="371">
        <f t="shared" si="1"/>
        <v>0</v>
      </c>
    </row>
    <row r="47" spans="2:7" x14ac:dyDescent="0.25">
      <c r="B47" s="84" t="s">
        <v>261</v>
      </c>
      <c r="C47" s="85" t="s">
        <v>262</v>
      </c>
      <c r="D47" s="91"/>
      <c r="E47" s="91"/>
      <c r="F47" s="92">
        <f t="shared" si="0"/>
        <v>0</v>
      </c>
      <c r="G47" s="371">
        <f t="shared" si="1"/>
        <v>0</v>
      </c>
    </row>
    <row r="48" spans="2:7" x14ac:dyDescent="0.25">
      <c r="B48" s="84" t="s">
        <v>263</v>
      </c>
      <c r="C48" s="85" t="s">
        <v>264</v>
      </c>
      <c r="D48" s="91"/>
      <c r="E48" s="91"/>
      <c r="F48" s="92">
        <f t="shared" si="0"/>
        <v>0</v>
      </c>
      <c r="G48" s="371">
        <f t="shared" si="1"/>
        <v>0</v>
      </c>
    </row>
    <row r="49" spans="2:7" x14ac:dyDescent="0.25">
      <c r="B49" s="84" t="s">
        <v>265</v>
      </c>
      <c r="C49" s="85" t="s">
        <v>266</v>
      </c>
      <c r="D49" s="91"/>
      <c r="E49" s="91"/>
      <c r="F49" s="92">
        <f t="shared" si="0"/>
        <v>0</v>
      </c>
      <c r="G49" s="371">
        <f t="shared" si="1"/>
        <v>0</v>
      </c>
    </row>
    <row r="50" spans="2:7" x14ac:dyDescent="0.25">
      <c r="B50" s="84" t="s">
        <v>267</v>
      </c>
      <c r="C50" s="85" t="s">
        <v>268</v>
      </c>
      <c r="D50" s="91"/>
      <c r="E50" s="91"/>
      <c r="F50" s="92">
        <f t="shared" si="0"/>
        <v>0</v>
      </c>
      <c r="G50" s="371">
        <f t="shared" si="1"/>
        <v>0</v>
      </c>
    </row>
    <row r="51" spans="2:7" x14ac:dyDescent="0.25">
      <c r="B51" s="84" t="s">
        <v>269</v>
      </c>
      <c r="C51" s="85" t="s">
        <v>270</v>
      </c>
      <c r="D51" s="91"/>
      <c r="E51" s="91"/>
      <c r="F51" s="92">
        <f t="shared" si="0"/>
        <v>0</v>
      </c>
      <c r="G51" s="371">
        <f t="shared" si="1"/>
        <v>0</v>
      </c>
    </row>
    <row r="52" spans="2:7" x14ac:dyDescent="0.25">
      <c r="B52" s="84" t="s">
        <v>271</v>
      </c>
      <c r="C52" s="85" t="s">
        <v>272</v>
      </c>
      <c r="D52" s="91"/>
      <c r="E52" s="91"/>
      <c r="F52" s="92">
        <f t="shared" si="0"/>
        <v>0</v>
      </c>
      <c r="G52" s="371">
        <f t="shared" si="1"/>
        <v>0</v>
      </c>
    </row>
    <row r="53" spans="2:7" x14ac:dyDescent="0.25">
      <c r="B53" s="84" t="s">
        <v>273</v>
      </c>
      <c r="C53" s="85" t="s">
        <v>274</v>
      </c>
      <c r="D53" s="91"/>
      <c r="E53" s="91"/>
      <c r="F53" s="92">
        <f t="shared" si="0"/>
        <v>0</v>
      </c>
      <c r="G53" s="371">
        <f t="shared" si="1"/>
        <v>0</v>
      </c>
    </row>
    <row r="54" spans="2:7" x14ac:dyDescent="0.25">
      <c r="B54" s="84" t="s">
        <v>275</v>
      </c>
      <c r="C54" s="85" t="s">
        <v>276</v>
      </c>
      <c r="D54" s="91"/>
      <c r="E54" s="91"/>
      <c r="F54" s="92">
        <f t="shared" si="0"/>
        <v>0</v>
      </c>
      <c r="G54" s="371">
        <f t="shared" si="1"/>
        <v>0</v>
      </c>
    </row>
    <row r="55" spans="2:7" x14ac:dyDescent="0.25">
      <c r="B55" s="84" t="s">
        <v>277</v>
      </c>
      <c r="C55" s="85" t="s">
        <v>278</v>
      </c>
      <c r="D55" s="91"/>
      <c r="E55" s="91"/>
      <c r="F55" s="92">
        <f t="shared" si="0"/>
        <v>0</v>
      </c>
      <c r="G55" s="371">
        <f t="shared" si="1"/>
        <v>0</v>
      </c>
    </row>
    <row r="56" spans="2:7" x14ac:dyDescent="0.25">
      <c r="B56" s="84" t="s">
        <v>279</v>
      </c>
      <c r="C56" s="85" t="s">
        <v>280</v>
      </c>
      <c r="D56" s="91"/>
      <c r="E56" s="91"/>
      <c r="F56" s="92">
        <f t="shared" si="0"/>
        <v>0</v>
      </c>
      <c r="G56" s="371">
        <f t="shared" si="1"/>
        <v>0</v>
      </c>
    </row>
    <row r="57" spans="2:7" x14ac:dyDescent="0.25">
      <c r="B57" s="84" t="s">
        <v>281</v>
      </c>
      <c r="C57" s="85" t="s">
        <v>282</v>
      </c>
      <c r="D57" s="91"/>
      <c r="E57" s="91"/>
      <c r="F57" s="92">
        <f t="shared" si="0"/>
        <v>0</v>
      </c>
      <c r="G57" s="371">
        <f t="shared" si="1"/>
        <v>0</v>
      </c>
    </row>
    <row r="58" spans="2:7" x14ac:dyDescent="0.25">
      <c r="B58" s="84" t="s">
        <v>283</v>
      </c>
      <c r="C58" s="85" t="s">
        <v>284</v>
      </c>
      <c r="D58" s="91"/>
      <c r="E58" s="91"/>
      <c r="F58" s="92">
        <f t="shared" si="0"/>
        <v>0</v>
      </c>
      <c r="G58" s="371">
        <f t="shared" si="1"/>
        <v>0</v>
      </c>
    </row>
    <row r="59" spans="2:7" x14ac:dyDescent="0.25">
      <c r="B59" s="84" t="s">
        <v>285</v>
      </c>
      <c r="C59" s="85" t="s">
        <v>286</v>
      </c>
      <c r="D59" s="91"/>
      <c r="E59" s="91"/>
      <c r="F59" s="92">
        <f t="shared" si="0"/>
        <v>0</v>
      </c>
      <c r="G59" s="371">
        <f t="shared" si="1"/>
        <v>0</v>
      </c>
    </row>
    <row r="60" spans="2:7" x14ac:dyDescent="0.25">
      <c r="B60" s="84" t="s">
        <v>287</v>
      </c>
      <c r="C60" s="85" t="s">
        <v>288</v>
      </c>
      <c r="D60" s="91"/>
      <c r="E60" s="91"/>
      <c r="F60" s="92">
        <f t="shared" si="0"/>
        <v>0</v>
      </c>
      <c r="G60" s="371">
        <f t="shared" si="1"/>
        <v>0</v>
      </c>
    </row>
    <row r="61" spans="2:7" x14ac:dyDescent="0.25">
      <c r="B61" s="84" t="s">
        <v>289</v>
      </c>
      <c r="C61" s="85" t="s">
        <v>290</v>
      </c>
      <c r="D61" s="91"/>
      <c r="E61" s="91"/>
      <c r="F61" s="92">
        <f t="shared" si="0"/>
        <v>0</v>
      </c>
      <c r="G61" s="371">
        <f t="shared" si="1"/>
        <v>0</v>
      </c>
    </row>
    <row r="62" spans="2:7" x14ac:dyDescent="0.25">
      <c r="B62" s="84" t="s">
        <v>291</v>
      </c>
      <c r="C62" s="85" t="s">
        <v>290</v>
      </c>
      <c r="D62" s="91"/>
      <c r="E62" s="91"/>
      <c r="F62" s="92">
        <f t="shared" si="0"/>
        <v>0</v>
      </c>
      <c r="G62" s="371">
        <f t="shared" si="1"/>
        <v>0</v>
      </c>
    </row>
    <row r="63" spans="2:7" x14ac:dyDescent="0.25">
      <c r="B63" s="84" t="s">
        <v>292</v>
      </c>
      <c r="C63" s="85" t="s">
        <v>293</v>
      </c>
      <c r="D63" s="91"/>
      <c r="E63" s="91"/>
      <c r="F63" s="92">
        <f t="shared" si="0"/>
        <v>0</v>
      </c>
      <c r="G63" s="371">
        <f t="shared" si="1"/>
        <v>0</v>
      </c>
    </row>
    <row r="64" spans="2:7" x14ac:dyDescent="0.25">
      <c r="B64" s="84" t="s">
        <v>294</v>
      </c>
      <c r="C64" s="85" t="s">
        <v>293</v>
      </c>
      <c r="D64" s="91"/>
      <c r="E64" s="91"/>
      <c r="F64" s="92">
        <f t="shared" si="0"/>
        <v>0</v>
      </c>
      <c r="G64" s="371">
        <f t="shared" si="1"/>
        <v>0</v>
      </c>
    </row>
    <row r="65" spans="2:7" x14ac:dyDescent="0.25">
      <c r="B65" s="84" t="s">
        <v>295</v>
      </c>
      <c r="C65" s="85" t="s">
        <v>296</v>
      </c>
      <c r="D65" s="91"/>
      <c r="E65" s="91"/>
      <c r="F65" s="92">
        <f t="shared" si="0"/>
        <v>0</v>
      </c>
      <c r="G65" s="371">
        <f t="shared" si="1"/>
        <v>0</v>
      </c>
    </row>
    <row r="66" spans="2:7" x14ac:dyDescent="0.25">
      <c r="B66" s="84" t="s">
        <v>297</v>
      </c>
      <c r="C66" s="85" t="s">
        <v>298</v>
      </c>
      <c r="D66" s="91"/>
      <c r="E66" s="91"/>
      <c r="F66" s="92">
        <f t="shared" si="0"/>
        <v>0</v>
      </c>
      <c r="G66" s="371">
        <f t="shared" si="1"/>
        <v>0</v>
      </c>
    </row>
    <row r="67" spans="2:7" x14ac:dyDescent="0.25">
      <c r="B67" s="84" t="s">
        <v>299</v>
      </c>
      <c r="C67" s="85" t="s">
        <v>300</v>
      </c>
      <c r="D67" s="91"/>
      <c r="E67" s="91"/>
      <c r="F67" s="92">
        <f t="shared" si="0"/>
        <v>0</v>
      </c>
      <c r="G67" s="371">
        <f t="shared" si="1"/>
        <v>0</v>
      </c>
    </row>
    <row r="68" spans="2:7" x14ac:dyDescent="0.25">
      <c r="B68" s="84" t="s">
        <v>301</v>
      </c>
      <c r="C68" s="85" t="s">
        <v>302</v>
      </c>
      <c r="D68" s="91"/>
      <c r="E68" s="91"/>
      <c r="F68" s="92">
        <f t="shared" si="0"/>
        <v>0</v>
      </c>
      <c r="G68" s="371">
        <f t="shared" si="1"/>
        <v>0</v>
      </c>
    </row>
    <row r="69" spans="2:7" x14ac:dyDescent="0.25">
      <c r="B69" s="84" t="s">
        <v>303</v>
      </c>
      <c r="C69" s="85" t="s">
        <v>304</v>
      </c>
      <c r="D69" s="91"/>
      <c r="E69" s="91"/>
      <c r="F69" s="92">
        <f t="shared" si="0"/>
        <v>0</v>
      </c>
      <c r="G69" s="371">
        <f t="shared" si="1"/>
        <v>0</v>
      </c>
    </row>
    <row r="70" spans="2:7" x14ac:dyDescent="0.25">
      <c r="B70" s="84" t="s">
        <v>305</v>
      </c>
      <c r="C70" s="85" t="s">
        <v>306</v>
      </c>
      <c r="D70" s="91"/>
      <c r="E70" s="91"/>
      <c r="F70" s="92">
        <f t="shared" ref="F70:F132" si="2">E70-D70</f>
        <v>0</v>
      </c>
      <c r="G70" s="371">
        <f t="shared" ref="G70:G135" si="3">IFERROR((D70*100/E70)-100,0)</f>
        <v>0</v>
      </c>
    </row>
    <row r="71" spans="2:7" x14ac:dyDescent="0.25">
      <c r="B71" s="84" t="s">
        <v>307</v>
      </c>
      <c r="C71" s="85" t="s">
        <v>308</v>
      </c>
      <c r="D71" s="91"/>
      <c r="E71" s="91"/>
      <c r="F71" s="92">
        <f t="shared" si="2"/>
        <v>0</v>
      </c>
      <c r="G71" s="371">
        <f t="shared" si="3"/>
        <v>0</v>
      </c>
    </row>
    <row r="72" spans="2:7" x14ac:dyDescent="0.25">
      <c r="B72" s="84" t="s">
        <v>309</v>
      </c>
      <c r="C72" s="85" t="s">
        <v>310</v>
      </c>
      <c r="D72" s="91"/>
      <c r="E72" s="91"/>
      <c r="F72" s="92">
        <f t="shared" si="2"/>
        <v>0</v>
      </c>
      <c r="G72" s="371">
        <f t="shared" si="3"/>
        <v>0</v>
      </c>
    </row>
    <row r="73" spans="2:7" x14ac:dyDescent="0.25">
      <c r="B73" s="84" t="s">
        <v>311</v>
      </c>
      <c r="C73" s="85" t="s">
        <v>872</v>
      </c>
      <c r="D73" s="91"/>
      <c r="E73" s="91"/>
      <c r="F73" s="92">
        <f t="shared" si="2"/>
        <v>0</v>
      </c>
      <c r="G73" s="371">
        <f t="shared" si="3"/>
        <v>0</v>
      </c>
    </row>
    <row r="74" spans="2:7" x14ac:dyDescent="0.25">
      <c r="B74" s="84" t="s">
        <v>312</v>
      </c>
      <c r="C74" s="85" t="s">
        <v>313</v>
      </c>
      <c r="D74" s="91"/>
      <c r="E74" s="91"/>
      <c r="F74" s="92">
        <f t="shared" si="2"/>
        <v>0</v>
      </c>
      <c r="G74" s="371">
        <f t="shared" si="3"/>
        <v>0</v>
      </c>
    </row>
    <row r="75" spans="2:7" x14ac:dyDescent="0.25">
      <c r="B75" s="84" t="s">
        <v>314</v>
      </c>
      <c r="C75" s="85" t="s">
        <v>315</v>
      </c>
      <c r="D75" s="91"/>
      <c r="E75" s="91"/>
      <c r="F75" s="92">
        <f t="shared" si="2"/>
        <v>0</v>
      </c>
      <c r="G75" s="371">
        <f t="shared" si="3"/>
        <v>0</v>
      </c>
    </row>
    <row r="76" spans="2:7" x14ac:dyDescent="0.25">
      <c r="B76" s="84" t="s">
        <v>316</v>
      </c>
      <c r="C76" s="85" t="s">
        <v>317</v>
      </c>
      <c r="D76" s="91"/>
      <c r="E76" s="91"/>
      <c r="F76" s="92">
        <f t="shared" si="2"/>
        <v>0</v>
      </c>
      <c r="G76" s="371">
        <f t="shared" si="3"/>
        <v>0</v>
      </c>
    </row>
    <row r="77" spans="2:7" x14ac:dyDescent="0.25">
      <c r="B77" s="84" t="s">
        <v>318</v>
      </c>
      <c r="C77" s="85" t="s">
        <v>319</v>
      </c>
      <c r="D77" s="91"/>
      <c r="E77" s="91"/>
      <c r="F77" s="92">
        <f t="shared" si="2"/>
        <v>0</v>
      </c>
      <c r="G77" s="371">
        <f t="shared" si="3"/>
        <v>0</v>
      </c>
    </row>
    <row r="78" spans="2:7" x14ac:dyDescent="0.25">
      <c r="B78" s="84" t="s">
        <v>320</v>
      </c>
      <c r="C78" s="85" t="s">
        <v>321</v>
      </c>
      <c r="D78" s="91"/>
      <c r="E78" s="91"/>
      <c r="F78" s="92">
        <f t="shared" si="2"/>
        <v>0</v>
      </c>
      <c r="G78" s="371">
        <f t="shared" si="3"/>
        <v>0</v>
      </c>
    </row>
    <row r="79" spans="2:7" x14ac:dyDescent="0.25">
      <c r="B79" s="84" t="s">
        <v>322</v>
      </c>
      <c r="C79" s="85" t="s">
        <v>323</v>
      </c>
      <c r="D79" s="91"/>
      <c r="E79" s="91"/>
      <c r="F79" s="92">
        <f t="shared" si="2"/>
        <v>0</v>
      </c>
      <c r="G79" s="371">
        <f t="shared" si="3"/>
        <v>0</v>
      </c>
    </row>
    <row r="80" spans="2:7" x14ac:dyDescent="0.25">
      <c r="B80" s="84" t="s">
        <v>324</v>
      </c>
      <c r="C80" s="85" t="s">
        <v>325</v>
      </c>
      <c r="D80" s="91"/>
      <c r="E80" s="91"/>
      <c r="F80" s="92">
        <f t="shared" si="2"/>
        <v>0</v>
      </c>
      <c r="G80" s="371">
        <f t="shared" si="3"/>
        <v>0</v>
      </c>
    </row>
    <row r="81" spans="2:7" x14ac:dyDescent="0.25">
      <c r="B81" s="84" t="s">
        <v>326</v>
      </c>
      <c r="C81" s="85" t="s">
        <v>327</v>
      </c>
      <c r="D81" s="91"/>
      <c r="E81" s="91"/>
      <c r="F81" s="92">
        <f t="shared" si="2"/>
        <v>0</v>
      </c>
      <c r="G81" s="371">
        <f t="shared" si="3"/>
        <v>0</v>
      </c>
    </row>
    <row r="82" spans="2:7" x14ac:dyDescent="0.25">
      <c r="B82" s="84" t="s">
        <v>328</v>
      </c>
      <c r="C82" s="85" t="s">
        <v>873</v>
      </c>
      <c r="D82" s="91"/>
      <c r="E82" s="91"/>
      <c r="F82" s="92">
        <f t="shared" si="2"/>
        <v>0</v>
      </c>
      <c r="G82" s="371">
        <f t="shared" si="3"/>
        <v>0</v>
      </c>
    </row>
    <row r="83" spans="2:7" x14ac:dyDescent="0.25">
      <c r="B83" s="84" t="s">
        <v>329</v>
      </c>
      <c r="C83" s="85" t="s">
        <v>330</v>
      </c>
      <c r="D83" s="91"/>
      <c r="E83" s="91"/>
      <c r="F83" s="92">
        <f t="shared" si="2"/>
        <v>0</v>
      </c>
      <c r="G83" s="371">
        <f t="shared" si="3"/>
        <v>0</v>
      </c>
    </row>
    <row r="84" spans="2:7" x14ac:dyDescent="0.25">
      <c r="B84" s="84" t="s">
        <v>331</v>
      </c>
      <c r="C84" s="85" t="s">
        <v>332</v>
      </c>
      <c r="D84" s="91"/>
      <c r="E84" s="91"/>
      <c r="F84" s="92">
        <f t="shared" si="2"/>
        <v>0</v>
      </c>
      <c r="G84" s="371">
        <f t="shared" si="3"/>
        <v>0</v>
      </c>
    </row>
    <row r="85" spans="2:7" x14ac:dyDescent="0.25">
      <c r="B85" s="84" t="s">
        <v>333</v>
      </c>
      <c r="C85" s="85" t="s">
        <v>334</v>
      </c>
      <c r="D85" s="91"/>
      <c r="E85" s="91"/>
      <c r="F85" s="92">
        <f t="shared" si="2"/>
        <v>0</v>
      </c>
      <c r="G85" s="371">
        <f t="shared" si="3"/>
        <v>0</v>
      </c>
    </row>
    <row r="86" spans="2:7" x14ac:dyDescent="0.25">
      <c r="B86" s="84" t="s">
        <v>335</v>
      </c>
      <c r="C86" s="85" t="s">
        <v>336</v>
      </c>
      <c r="D86" s="91"/>
      <c r="E86" s="91"/>
      <c r="F86" s="92">
        <f t="shared" si="2"/>
        <v>0</v>
      </c>
      <c r="G86" s="371">
        <f t="shared" si="3"/>
        <v>0</v>
      </c>
    </row>
    <row r="87" spans="2:7" x14ac:dyDescent="0.25">
      <c r="B87" s="84" t="s">
        <v>337</v>
      </c>
      <c r="C87" s="85" t="s">
        <v>338</v>
      </c>
      <c r="D87" s="91"/>
      <c r="E87" s="91"/>
      <c r="F87" s="92">
        <f t="shared" si="2"/>
        <v>0</v>
      </c>
      <c r="G87" s="371">
        <f t="shared" si="3"/>
        <v>0</v>
      </c>
    </row>
    <row r="88" spans="2:7" x14ac:dyDescent="0.25">
      <c r="B88" s="84" t="s">
        <v>339</v>
      </c>
      <c r="C88" s="85" t="s">
        <v>340</v>
      </c>
      <c r="D88" s="91"/>
      <c r="E88" s="91"/>
      <c r="F88" s="92">
        <f t="shared" si="2"/>
        <v>0</v>
      </c>
      <c r="G88" s="371">
        <f t="shared" si="3"/>
        <v>0</v>
      </c>
    </row>
    <row r="89" spans="2:7" x14ac:dyDescent="0.25">
      <c r="B89" s="84" t="s">
        <v>341</v>
      </c>
      <c r="C89" s="85" t="s">
        <v>342</v>
      </c>
      <c r="D89" s="91"/>
      <c r="E89" s="91"/>
      <c r="F89" s="92">
        <f t="shared" si="2"/>
        <v>0</v>
      </c>
      <c r="G89" s="371">
        <f t="shared" si="3"/>
        <v>0</v>
      </c>
    </row>
    <row r="90" spans="2:7" x14ac:dyDescent="0.25">
      <c r="B90" s="84" t="s">
        <v>343</v>
      </c>
      <c r="C90" s="85" t="s">
        <v>344</v>
      </c>
      <c r="D90" s="91"/>
      <c r="E90" s="91"/>
      <c r="F90" s="92">
        <f t="shared" si="2"/>
        <v>0</v>
      </c>
      <c r="G90" s="371">
        <f t="shared" si="3"/>
        <v>0</v>
      </c>
    </row>
    <row r="91" spans="2:7" x14ac:dyDescent="0.25">
      <c r="B91" s="84" t="s">
        <v>345</v>
      </c>
      <c r="C91" s="85" t="s">
        <v>346</v>
      </c>
      <c r="D91" s="91"/>
      <c r="E91" s="91"/>
      <c r="F91" s="92">
        <f t="shared" si="2"/>
        <v>0</v>
      </c>
      <c r="G91" s="371">
        <f t="shared" si="3"/>
        <v>0</v>
      </c>
    </row>
    <row r="92" spans="2:7" x14ac:dyDescent="0.25">
      <c r="B92" s="84" t="s">
        <v>347</v>
      </c>
      <c r="C92" s="85" t="s">
        <v>348</v>
      </c>
      <c r="D92" s="91"/>
      <c r="E92" s="91"/>
      <c r="F92" s="92">
        <f t="shared" si="2"/>
        <v>0</v>
      </c>
      <c r="G92" s="371">
        <f t="shared" si="3"/>
        <v>0</v>
      </c>
    </row>
    <row r="93" spans="2:7" x14ac:dyDescent="0.25">
      <c r="B93" s="84" t="s">
        <v>349</v>
      </c>
      <c r="C93" s="85" t="s">
        <v>350</v>
      </c>
      <c r="D93" s="91"/>
      <c r="E93" s="91"/>
      <c r="F93" s="92">
        <f t="shared" si="2"/>
        <v>0</v>
      </c>
      <c r="G93" s="371">
        <f t="shared" si="3"/>
        <v>0</v>
      </c>
    </row>
    <row r="94" spans="2:7" x14ac:dyDescent="0.25">
      <c r="B94" s="84" t="s">
        <v>351</v>
      </c>
      <c r="C94" s="85" t="s">
        <v>352</v>
      </c>
      <c r="D94" s="91"/>
      <c r="E94" s="91"/>
      <c r="F94" s="92">
        <f t="shared" si="2"/>
        <v>0</v>
      </c>
      <c r="G94" s="371">
        <f t="shared" si="3"/>
        <v>0</v>
      </c>
    </row>
    <row r="95" spans="2:7" x14ac:dyDescent="0.25">
      <c r="B95" s="84" t="s">
        <v>353</v>
      </c>
      <c r="C95" s="85" t="s">
        <v>354</v>
      </c>
      <c r="D95" s="91"/>
      <c r="E95" s="91"/>
      <c r="F95" s="92">
        <f t="shared" si="2"/>
        <v>0</v>
      </c>
      <c r="G95" s="371">
        <f t="shared" si="3"/>
        <v>0</v>
      </c>
    </row>
    <row r="96" spans="2:7" x14ac:dyDescent="0.25">
      <c r="B96" s="84" t="s">
        <v>355</v>
      </c>
      <c r="C96" s="85" t="s">
        <v>356</v>
      </c>
      <c r="D96" s="91"/>
      <c r="E96" s="91"/>
      <c r="F96" s="92">
        <f t="shared" si="2"/>
        <v>0</v>
      </c>
      <c r="G96" s="371">
        <f t="shared" si="3"/>
        <v>0</v>
      </c>
    </row>
    <row r="97" spans="2:7" x14ac:dyDescent="0.25">
      <c r="B97" s="84" t="s">
        <v>357</v>
      </c>
      <c r="C97" s="85" t="s">
        <v>358</v>
      </c>
      <c r="D97" s="91"/>
      <c r="E97" s="91"/>
      <c r="F97" s="92">
        <f t="shared" si="2"/>
        <v>0</v>
      </c>
      <c r="G97" s="371">
        <f t="shared" si="3"/>
        <v>0</v>
      </c>
    </row>
    <row r="98" spans="2:7" x14ac:dyDescent="0.25">
      <c r="B98" s="84" t="s">
        <v>359</v>
      </c>
      <c r="C98" s="85" t="s">
        <v>360</v>
      </c>
      <c r="D98" s="91"/>
      <c r="E98" s="91"/>
      <c r="F98" s="92">
        <f t="shared" si="2"/>
        <v>0</v>
      </c>
      <c r="G98" s="371">
        <f t="shared" si="3"/>
        <v>0</v>
      </c>
    </row>
    <row r="99" spans="2:7" x14ac:dyDescent="0.25">
      <c r="B99" s="84" t="s">
        <v>361</v>
      </c>
      <c r="C99" s="85" t="s">
        <v>362</v>
      </c>
      <c r="D99" s="91"/>
      <c r="E99" s="91"/>
      <c r="F99" s="92">
        <f t="shared" si="2"/>
        <v>0</v>
      </c>
      <c r="G99" s="371">
        <f t="shared" si="3"/>
        <v>0</v>
      </c>
    </row>
    <row r="100" spans="2:7" x14ac:dyDescent="0.25">
      <c r="B100" s="84" t="s">
        <v>363</v>
      </c>
      <c r="C100" s="85" t="s">
        <v>364</v>
      </c>
      <c r="D100" s="91"/>
      <c r="E100" s="91"/>
      <c r="F100" s="92">
        <f t="shared" si="2"/>
        <v>0</v>
      </c>
      <c r="G100" s="371">
        <f t="shared" si="3"/>
        <v>0</v>
      </c>
    </row>
    <row r="101" spans="2:7" x14ac:dyDescent="0.25">
      <c r="B101" s="84" t="s">
        <v>365</v>
      </c>
      <c r="C101" s="85" t="s">
        <v>366</v>
      </c>
      <c r="D101" s="91"/>
      <c r="E101" s="91"/>
      <c r="F101" s="92">
        <f t="shared" si="2"/>
        <v>0</v>
      </c>
      <c r="G101" s="371">
        <f t="shared" si="3"/>
        <v>0</v>
      </c>
    </row>
    <row r="102" spans="2:7" x14ac:dyDescent="0.25">
      <c r="B102" s="84" t="s">
        <v>367</v>
      </c>
      <c r="C102" s="85" t="s">
        <v>368</v>
      </c>
      <c r="D102" s="91"/>
      <c r="E102" s="91"/>
      <c r="F102" s="92">
        <f t="shared" si="2"/>
        <v>0</v>
      </c>
      <c r="G102" s="371">
        <f t="shared" si="3"/>
        <v>0</v>
      </c>
    </row>
    <row r="103" spans="2:7" x14ac:dyDescent="0.25">
      <c r="B103" s="84" t="s">
        <v>369</v>
      </c>
      <c r="C103" s="85" t="s">
        <v>370</v>
      </c>
      <c r="D103" s="91"/>
      <c r="E103" s="91"/>
      <c r="F103" s="92">
        <f t="shared" si="2"/>
        <v>0</v>
      </c>
      <c r="G103" s="371">
        <f t="shared" si="3"/>
        <v>0</v>
      </c>
    </row>
    <row r="104" spans="2:7" x14ac:dyDescent="0.25">
      <c r="B104" s="84" t="s">
        <v>371</v>
      </c>
      <c r="C104" s="85" t="s">
        <v>372</v>
      </c>
      <c r="D104" s="91"/>
      <c r="E104" s="91"/>
      <c r="F104" s="92">
        <f t="shared" si="2"/>
        <v>0</v>
      </c>
      <c r="G104" s="371">
        <f t="shared" si="3"/>
        <v>0</v>
      </c>
    </row>
    <row r="105" spans="2:7" x14ac:dyDescent="0.25">
      <c r="B105" s="84" t="s">
        <v>373</v>
      </c>
      <c r="C105" s="85" t="s">
        <v>374</v>
      </c>
      <c r="D105" s="91"/>
      <c r="E105" s="91"/>
      <c r="F105" s="92">
        <f t="shared" si="2"/>
        <v>0</v>
      </c>
      <c r="G105" s="371">
        <f t="shared" si="3"/>
        <v>0</v>
      </c>
    </row>
    <row r="106" spans="2:7" x14ac:dyDescent="0.25">
      <c r="B106" s="84" t="s">
        <v>375</v>
      </c>
      <c r="C106" s="85" t="s">
        <v>376</v>
      </c>
      <c r="D106" s="91"/>
      <c r="E106" s="91"/>
      <c r="F106" s="92">
        <f t="shared" si="2"/>
        <v>0</v>
      </c>
      <c r="G106" s="371">
        <f t="shared" si="3"/>
        <v>0</v>
      </c>
    </row>
    <row r="107" spans="2:7" x14ac:dyDescent="0.25">
      <c r="B107" s="84" t="s">
        <v>377</v>
      </c>
      <c r="C107" s="85" t="s">
        <v>378</v>
      </c>
      <c r="D107" s="91"/>
      <c r="E107" s="91"/>
      <c r="F107" s="92">
        <f t="shared" si="2"/>
        <v>0</v>
      </c>
      <c r="G107" s="371">
        <f t="shared" si="3"/>
        <v>0</v>
      </c>
    </row>
    <row r="108" spans="2:7" x14ac:dyDescent="0.25">
      <c r="B108" s="84" t="s">
        <v>379</v>
      </c>
      <c r="C108" s="85" t="s">
        <v>366</v>
      </c>
      <c r="D108" s="91"/>
      <c r="E108" s="91"/>
      <c r="F108" s="92">
        <f t="shared" si="2"/>
        <v>0</v>
      </c>
      <c r="G108" s="371">
        <f t="shared" si="3"/>
        <v>0</v>
      </c>
    </row>
    <row r="109" spans="2:7" x14ac:dyDescent="0.25">
      <c r="B109" s="84" t="s">
        <v>380</v>
      </c>
      <c r="C109" s="85" t="s">
        <v>381</v>
      </c>
      <c r="D109" s="91"/>
      <c r="E109" s="91"/>
      <c r="F109" s="92">
        <f t="shared" si="2"/>
        <v>0</v>
      </c>
      <c r="G109" s="371">
        <f t="shared" si="3"/>
        <v>0</v>
      </c>
    </row>
    <row r="110" spans="2:7" x14ac:dyDescent="0.25">
      <c r="B110" s="84" t="s">
        <v>382</v>
      </c>
      <c r="C110" s="85" t="s">
        <v>372</v>
      </c>
      <c r="D110" s="91"/>
      <c r="E110" s="91"/>
      <c r="F110" s="92">
        <f t="shared" si="2"/>
        <v>0</v>
      </c>
      <c r="G110" s="371">
        <f t="shared" si="3"/>
        <v>0</v>
      </c>
    </row>
    <row r="111" spans="2:7" x14ac:dyDescent="0.25">
      <c r="B111" s="84" t="s">
        <v>383</v>
      </c>
      <c r="C111" s="85" t="s">
        <v>374</v>
      </c>
      <c r="D111" s="91"/>
      <c r="E111" s="91"/>
      <c r="F111" s="92">
        <f t="shared" si="2"/>
        <v>0</v>
      </c>
      <c r="G111" s="371">
        <f t="shared" si="3"/>
        <v>0</v>
      </c>
    </row>
    <row r="112" spans="2:7" x14ac:dyDescent="0.25">
      <c r="B112" s="84" t="s">
        <v>384</v>
      </c>
      <c r="C112" s="85" t="s">
        <v>376</v>
      </c>
      <c r="D112" s="91"/>
      <c r="E112" s="91"/>
      <c r="F112" s="92">
        <f t="shared" si="2"/>
        <v>0</v>
      </c>
      <c r="G112" s="371">
        <f t="shared" si="3"/>
        <v>0</v>
      </c>
    </row>
    <row r="113" spans="2:7" x14ac:dyDescent="0.25">
      <c r="B113" s="84" t="s">
        <v>385</v>
      </c>
      <c r="C113" s="85" t="s">
        <v>378</v>
      </c>
      <c r="D113" s="91"/>
      <c r="E113" s="91"/>
      <c r="F113" s="92">
        <f t="shared" si="2"/>
        <v>0</v>
      </c>
      <c r="G113" s="371">
        <f t="shared" si="3"/>
        <v>0</v>
      </c>
    </row>
    <row r="114" spans="2:7" x14ac:dyDescent="0.25">
      <c r="B114" s="84" t="s">
        <v>386</v>
      </c>
      <c r="C114" s="85" t="s">
        <v>366</v>
      </c>
      <c r="D114" s="91"/>
      <c r="E114" s="91"/>
      <c r="F114" s="92">
        <f t="shared" si="2"/>
        <v>0</v>
      </c>
      <c r="G114" s="371">
        <f t="shared" si="3"/>
        <v>0</v>
      </c>
    </row>
    <row r="115" spans="2:7" x14ac:dyDescent="0.25">
      <c r="B115" s="84" t="s">
        <v>387</v>
      </c>
      <c r="C115" s="85" t="s">
        <v>388</v>
      </c>
      <c r="D115" s="91"/>
      <c r="E115" s="91"/>
      <c r="F115" s="92">
        <f t="shared" si="2"/>
        <v>0</v>
      </c>
      <c r="G115" s="371">
        <f t="shared" si="3"/>
        <v>0</v>
      </c>
    </row>
    <row r="116" spans="2:7" x14ac:dyDescent="0.25">
      <c r="B116" s="84" t="s">
        <v>389</v>
      </c>
      <c r="C116" s="85" t="s">
        <v>390</v>
      </c>
      <c r="D116" s="91"/>
      <c r="E116" s="91"/>
      <c r="F116" s="92">
        <f t="shared" si="2"/>
        <v>0</v>
      </c>
      <c r="G116" s="371">
        <f t="shared" si="3"/>
        <v>0</v>
      </c>
    </row>
    <row r="117" spans="2:7" x14ac:dyDescent="0.25">
      <c r="B117" s="84" t="s">
        <v>391</v>
      </c>
      <c r="C117" s="85" t="s">
        <v>392</v>
      </c>
      <c r="D117" s="91"/>
      <c r="E117" s="91"/>
      <c r="F117" s="92">
        <f t="shared" si="2"/>
        <v>0</v>
      </c>
      <c r="G117" s="371">
        <f t="shared" si="3"/>
        <v>0</v>
      </c>
    </row>
    <row r="118" spans="2:7" x14ac:dyDescent="0.25">
      <c r="B118" s="84" t="s">
        <v>393</v>
      </c>
      <c r="C118" s="85" t="s">
        <v>874</v>
      </c>
      <c r="D118" s="91"/>
      <c r="E118" s="91"/>
      <c r="F118" s="92">
        <f t="shared" si="2"/>
        <v>0</v>
      </c>
      <c r="G118" s="371">
        <f t="shared" si="3"/>
        <v>0</v>
      </c>
    </row>
    <row r="119" spans="2:7" x14ac:dyDescent="0.25">
      <c r="B119" s="84" t="s">
        <v>394</v>
      </c>
      <c r="C119" s="85" t="s">
        <v>395</v>
      </c>
      <c r="D119" s="91"/>
      <c r="E119" s="91"/>
      <c r="F119" s="92">
        <f t="shared" si="2"/>
        <v>0</v>
      </c>
      <c r="G119" s="371">
        <f t="shared" si="3"/>
        <v>0</v>
      </c>
    </row>
    <row r="120" spans="2:7" x14ac:dyDescent="0.25">
      <c r="B120" s="84" t="s">
        <v>396</v>
      </c>
      <c r="C120" s="85" t="s">
        <v>397</v>
      </c>
      <c r="D120" s="91"/>
      <c r="E120" s="91"/>
      <c r="F120" s="92">
        <f t="shared" si="2"/>
        <v>0</v>
      </c>
      <c r="G120" s="371">
        <f t="shared" si="3"/>
        <v>0</v>
      </c>
    </row>
    <row r="121" spans="2:7" x14ac:dyDescent="0.25">
      <c r="B121" s="84" t="s">
        <v>398</v>
      </c>
      <c r="C121" s="85" t="s">
        <v>397</v>
      </c>
      <c r="D121" s="91"/>
      <c r="E121" s="91"/>
      <c r="F121" s="92">
        <f t="shared" si="2"/>
        <v>0</v>
      </c>
      <c r="G121" s="371">
        <f t="shared" si="3"/>
        <v>0</v>
      </c>
    </row>
    <row r="122" spans="2:7" x14ac:dyDescent="0.25">
      <c r="B122" s="84" t="s">
        <v>399</v>
      </c>
      <c r="C122" s="85" t="s">
        <v>400</v>
      </c>
      <c r="D122" s="91"/>
      <c r="E122" s="91"/>
      <c r="F122" s="92">
        <f t="shared" si="2"/>
        <v>0</v>
      </c>
      <c r="G122" s="371">
        <f t="shared" si="3"/>
        <v>0</v>
      </c>
    </row>
    <row r="123" spans="2:7" x14ac:dyDescent="0.25">
      <c r="B123" s="84" t="s">
        <v>401</v>
      </c>
      <c r="C123" s="85" t="s">
        <v>402</v>
      </c>
      <c r="D123" s="91"/>
      <c r="E123" s="91"/>
      <c r="F123" s="92">
        <f t="shared" si="2"/>
        <v>0</v>
      </c>
      <c r="G123" s="371">
        <f t="shared" si="3"/>
        <v>0</v>
      </c>
    </row>
    <row r="124" spans="2:7" x14ac:dyDescent="0.25">
      <c r="B124" s="84" t="s">
        <v>403</v>
      </c>
      <c r="C124" s="85" t="s">
        <v>404</v>
      </c>
      <c r="D124" s="91"/>
      <c r="E124" s="91"/>
      <c r="F124" s="92">
        <f t="shared" si="2"/>
        <v>0</v>
      </c>
      <c r="G124" s="371">
        <f t="shared" si="3"/>
        <v>0</v>
      </c>
    </row>
    <row r="125" spans="2:7" x14ac:dyDescent="0.25">
      <c r="B125" s="84" t="s">
        <v>405</v>
      </c>
      <c r="C125" s="85" t="s">
        <v>406</v>
      </c>
      <c r="D125" s="91"/>
      <c r="E125" s="91"/>
      <c r="F125" s="92">
        <f t="shared" si="2"/>
        <v>0</v>
      </c>
      <c r="G125" s="371">
        <f t="shared" si="3"/>
        <v>0</v>
      </c>
    </row>
    <row r="126" spans="2:7" x14ac:dyDescent="0.25">
      <c r="B126" s="84" t="s">
        <v>407</v>
      </c>
      <c r="C126" s="85" t="s">
        <v>408</v>
      </c>
      <c r="D126" s="91"/>
      <c r="E126" s="91"/>
      <c r="F126" s="92">
        <f t="shared" si="2"/>
        <v>0</v>
      </c>
      <c r="G126" s="371">
        <f t="shared" si="3"/>
        <v>0</v>
      </c>
    </row>
    <row r="127" spans="2:7" x14ac:dyDescent="0.25">
      <c r="B127" s="84" t="s">
        <v>409</v>
      </c>
      <c r="C127" s="85" t="s">
        <v>410</v>
      </c>
      <c r="D127" s="91"/>
      <c r="E127" s="91"/>
      <c r="F127" s="92">
        <f t="shared" si="2"/>
        <v>0</v>
      </c>
      <c r="G127" s="371">
        <f t="shared" si="3"/>
        <v>0</v>
      </c>
    </row>
    <row r="128" spans="2:7" x14ac:dyDescent="0.25">
      <c r="B128" s="84" t="s">
        <v>411</v>
      </c>
      <c r="C128" s="85" t="s">
        <v>412</v>
      </c>
      <c r="D128" s="91"/>
      <c r="E128" s="91"/>
      <c r="F128" s="92">
        <f t="shared" si="2"/>
        <v>0</v>
      </c>
      <c r="G128" s="371">
        <f t="shared" si="3"/>
        <v>0</v>
      </c>
    </row>
    <row r="129" spans="2:7" x14ac:dyDescent="0.25">
      <c r="B129" s="84" t="s">
        <v>413</v>
      </c>
      <c r="C129" s="85" t="s">
        <v>414</v>
      </c>
      <c r="D129" s="91"/>
      <c r="E129" s="91"/>
      <c r="F129" s="92">
        <f t="shared" si="2"/>
        <v>0</v>
      </c>
      <c r="G129" s="371">
        <f t="shared" si="3"/>
        <v>0</v>
      </c>
    </row>
    <row r="130" spans="2:7" x14ac:dyDescent="0.25">
      <c r="B130" s="84" t="s">
        <v>415</v>
      </c>
      <c r="C130" s="85" t="s">
        <v>416</v>
      </c>
      <c r="D130" s="91"/>
      <c r="E130" s="91"/>
      <c r="F130" s="92">
        <f t="shared" si="2"/>
        <v>0</v>
      </c>
      <c r="G130" s="371">
        <f t="shared" si="3"/>
        <v>0</v>
      </c>
    </row>
    <row r="131" spans="2:7" x14ac:dyDescent="0.25">
      <c r="B131" s="84" t="s">
        <v>417</v>
      </c>
      <c r="C131" s="85" t="s">
        <v>416</v>
      </c>
      <c r="D131" s="91"/>
      <c r="E131" s="91"/>
      <c r="F131" s="92">
        <f t="shared" si="2"/>
        <v>0</v>
      </c>
      <c r="G131" s="371">
        <f t="shared" si="3"/>
        <v>0</v>
      </c>
    </row>
    <row r="132" spans="2:7" x14ac:dyDescent="0.25">
      <c r="B132" s="84" t="s">
        <v>418</v>
      </c>
      <c r="C132" s="85" t="s">
        <v>416</v>
      </c>
      <c r="D132" s="91"/>
      <c r="E132" s="91"/>
      <c r="F132" s="92">
        <f t="shared" si="2"/>
        <v>0</v>
      </c>
      <c r="G132" s="371">
        <f t="shared" si="3"/>
        <v>0</v>
      </c>
    </row>
    <row r="133" spans="2:7" x14ac:dyDescent="0.25">
      <c r="B133" s="87"/>
      <c r="C133" s="88"/>
      <c r="D133" s="93"/>
      <c r="E133" s="93"/>
      <c r="F133" s="93"/>
      <c r="G133" s="370"/>
    </row>
    <row r="134" spans="2:7" x14ac:dyDescent="0.25">
      <c r="B134" s="84" t="s">
        <v>419</v>
      </c>
      <c r="C134" s="85" t="s">
        <v>420</v>
      </c>
      <c r="D134" s="91"/>
      <c r="E134" s="91"/>
      <c r="F134" s="92">
        <f t="shared" ref="F134:F196" si="4">E134-D134</f>
        <v>0</v>
      </c>
      <c r="G134" s="371">
        <f t="shared" si="3"/>
        <v>0</v>
      </c>
    </row>
    <row r="135" spans="2:7" x14ac:dyDescent="0.25">
      <c r="B135" s="84" t="s">
        <v>421</v>
      </c>
      <c r="C135" s="85" t="s">
        <v>875</v>
      </c>
      <c r="D135" s="91"/>
      <c r="E135" s="91"/>
      <c r="F135" s="92">
        <f t="shared" si="4"/>
        <v>0</v>
      </c>
      <c r="G135" s="371">
        <f t="shared" si="3"/>
        <v>0</v>
      </c>
    </row>
    <row r="136" spans="2:7" x14ac:dyDescent="0.25">
      <c r="B136" s="84" t="s">
        <v>422</v>
      </c>
      <c r="C136" s="85" t="s">
        <v>423</v>
      </c>
      <c r="D136" s="91"/>
      <c r="E136" s="91"/>
      <c r="F136" s="92">
        <f t="shared" si="4"/>
        <v>0</v>
      </c>
      <c r="G136" s="371">
        <f t="shared" ref="G136:G199" si="5">IFERROR((D136*100/E136)-100,0)</f>
        <v>0</v>
      </c>
    </row>
    <row r="137" spans="2:7" x14ac:dyDescent="0.25">
      <c r="B137" s="84" t="s">
        <v>424</v>
      </c>
      <c r="C137" s="85" t="s">
        <v>425</v>
      </c>
      <c r="D137" s="91"/>
      <c r="E137" s="91"/>
      <c r="F137" s="92">
        <f t="shared" si="4"/>
        <v>0</v>
      </c>
      <c r="G137" s="371">
        <f t="shared" si="5"/>
        <v>0</v>
      </c>
    </row>
    <row r="138" spans="2:7" x14ac:dyDescent="0.25">
      <c r="B138" s="84" t="s">
        <v>426</v>
      </c>
      <c r="C138" s="85" t="s">
        <v>427</v>
      </c>
      <c r="D138" s="91"/>
      <c r="E138" s="91"/>
      <c r="F138" s="92">
        <f t="shared" si="4"/>
        <v>0</v>
      </c>
      <c r="G138" s="371">
        <f t="shared" si="5"/>
        <v>0</v>
      </c>
    </row>
    <row r="139" spans="2:7" x14ac:dyDescent="0.25">
      <c r="B139" s="84" t="s">
        <v>428</v>
      </c>
      <c r="C139" s="85" t="s">
        <v>429</v>
      </c>
      <c r="D139" s="91"/>
      <c r="E139" s="91"/>
      <c r="F139" s="92">
        <f t="shared" si="4"/>
        <v>0</v>
      </c>
      <c r="G139" s="371">
        <f t="shared" si="5"/>
        <v>0</v>
      </c>
    </row>
    <row r="140" spans="2:7" x14ac:dyDescent="0.25">
      <c r="B140" s="84" t="s">
        <v>430</v>
      </c>
      <c r="C140" s="85" t="s">
        <v>431</v>
      </c>
      <c r="D140" s="91"/>
      <c r="E140" s="91"/>
      <c r="F140" s="92">
        <f t="shared" si="4"/>
        <v>0</v>
      </c>
      <c r="G140" s="371">
        <f t="shared" si="5"/>
        <v>0</v>
      </c>
    </row>
    <row r="141" spans="2:7" x14ac:dyDescent="0.25">
      <c r="B141" s="84" t="s">
        <v>432</v>
      </c>
      <c r="C141" s="85" t="s">
        <v>433</v>
      </c>
      <c r="D141" s="91"/>
      <c r="E141" s="91"/>
      <c r="F141" s="92">
        <f t="shared" si="4"/>
        <v>0</v>
      </c>
      <c r="G141" s="371">
        <f t="shared" si="5"/>
        <v>0</v>
      </c>
    </row>
    <row r="142" spans="2:7" x14ac:dyDescent="0.25">
      <c r="B142" s="84" t="s">
        <v>434</v>
      </c>
      <c r="C142" s="85" t="s">
        <v>435</v>
      </c>
      <c r="D142" s="91"/>
      <c r="E142" s="91"/>
      <c r="F142" s="92">
        <f t="shared" si="4"/>
        <v>0</v>
      </c>
      <c r="G142" s="371">
        <f t="shared" si="5"/>
        <v>0</v>
      </c>
    </row>
    <row r="143" spans="2:7" x14ac:dyDescent="0.25">
      <c r="B143" s="84" t="s">
        <v>436</v>
      </c>
      <c r="C143" s="85" t="s">
        <v>437</v>
      </c>
      <c r="D143" s="91"/>
      <c r="E143" s="91"/>
      <c r="F143" s="92">
        <f t="shared" si="4"/>
        <v>0</v>
      </c>
      <c r="G143" s="371">
        <f t="shared" si="5"/>
        <v>0</v>
      </c>
    </row>
    <row r="144" spans="2:7" x14ac:dyDescent="0.25">
      <c r="B144" s="84" t="s">
        <v>438</v>
      </c>
      <c r="C144" s="85" t="s">
        <v>439</v>
      </c>
      <c r="D144" s="91"/>
      <c r="E144" s="91"/>
      <c r="F144" s="92">
        <f t="shared" si="4"/>
        <v>0</v>
      </c>
      <c r="G144" s="371">
        <f t="shared" si="5"/>
        <v>0</v>
      </c>
    </row>
    <row r="145" spans="2:7" x14ac:dyDescent="0.25">
      <c r="B145" s="84" t="s">
        <v>440</v>
      </c>
      <c r="C145" s="85" t="s">
        <v>441</v>
      </c>
      <c r="D145" s="91"/>
      <c r="E145" s="91"/>
      <c r="F145" s="92">
        <f t="shared" si="4"/>
        <v>0</v>
      </c>
      <c r="G145" s="371">
        <f t="shared" si="5"/>
        <v>0</v>
      </c>
    </row>
    <row r="146" spans="2:7" x14ac:dyDescent="0.25">
      <c r="B146" s="84" t="s">
        <v>442</v>
      </c>
      <c r="C146" s="85" t="s">
        <v>429</v>
      </c>
      <c r="D146" s="91"/>
      <c r="E146" s="91"/>
      <c r="F146" s="92">
        <f t="shared" si="4"/>
        <v>0</v>
      </c>
      <c r="G146" s="371">
        <f t="shared" si="5"/>
        <v>0</v>
      </c>
    </row>
    <row r="147" spans="2:7" x14ac:dyDescent="0.25">
      <c r="B147" s="84" t="s">
        <v>443</v>
      </c>
      <c r="C147" s="85" t="s">
        <v>431</v>
      </c>
      <c r="D147" s="91"/>
      <c r="E147" s="91"/>
      <c r="F147" s="92">
        <f t="shared" si="4"/>
        <v>0</v>
      </c>
      <c r="G147" s="371">
        <f t="shared" si="5"/>
        <v>0</v>
      </c>
    </row>
    <row r="148" spans="2:7" x14ac:dyDescent="0.25">
      <c r="B148" s="84" t="s">
        <v>444</v>
      </c>
      <c r="C148" s="85" t="s">
        <v>433</v>
      </c>
      <c r="D148" s="91"/>
      <c r="E148" s="91"/>
      <c r="F148" s="92">
        <f t="shared" si="4"/>
        <v>0</v>
      </c>
      <c r="G148" s="371">
        <f t="shared" si="5"/>
        <v>0</v>
      </c>
    </row>
    <row r="149" spans="2:7" x14ac:dyDescent="0.25">
      <c r="B149" s="84" t="s">
        <v>445</v>
      </c>
      <c r="C149" s="85" t="s">
        <v>435</v>
      </c>
      <c r="D149" s="91"/>
      <c r="E149" s="91"/>
      <c r="F149" s="92">
        <f t="shared" si="4"/>
        <v>0</v>
      </c>
      <c r="G149" s="371">
        <f t="shared" si="5"/>
        <v>0</v>
      </c>
    </row>
    <row r="150" spans="2:7" x14ac:dyDescent="0.25">
      <c r="B150" s="84" t="s">
        <v>446</v>
      </c>
      <c r="C150" s="85" t="s">
        <v>437</v>
      </c>
      <c r="D150" s="91"/>
      <c r="E150" s="91"/>
      <c r="F150" s="92">
        <f t="shared" si="4"/>
        <v>0</v>
      </c>
      <c r="G150" s="371">
        <f t="shared" si="5"/>
        <v>0</v>
      </c>
    </row>
    <row r="151" spans="2:7" x14ac:dyDescent="0.25">
      <c r="B151" s="84" t="s">
        <v>447</v>
      </c>
      <c r="C151" s="85" t="s">
        <v>439</v>
      </c>
      <c r="D151" s="91"/>
      <c r="E151" s="91"/>
      <c r="F151" s="92">
        <f t="shared" si="4"/>
        <v>0</v>
      </c>
      <c r="G151" s="371">
        <f t="shared" si="5"/>
        <v>0</v>
      </c>
    </row>
    <row r="152" spans="2:7" x14ac:dyDescent="0.25">
      <c r="B152" s="84" t="s">
        <v>448</v>
      </c>
      <c r="C152" s="85" t="s">
        <v>449</v>
      </c>
      <c r="D152" s="91"/>
      <c r="E152" s="91"/>
      <c r="F152" s="92">
        <f t="shared" si="4"/>
        <v>0</v>
      </c>
      <c r="G152" s="371">
        <f t="shared" si="5"/>
        <v>0</v>
      </c>
    </row>
    <row r="153" spans="2:7" x14ac:dyDescent="0.25">
      <c r="B153" s="84" t="s">
        <v>450</v>
      </c>
      <c r="C153" s="85" t="s">
        <v>451</v>
      </c>
      <c r="D153" s="91"/>
      <c r="E153" s="91"/>
      <c r="F153" s="92">
        <f t="shared" si="4"/>
        <v>0</v>
      </c>
      <c r="G153" s="371">
        <f t="shared" si="5"/>
        <v>0</v>
      </c>
    </row>
    <row r="154" spans="2:7" x14ac:dyDescent="0.25">
      <c r="B154" s="84" t="s">
        <v>452</v>
      </c>
      <c r="C154" s="85" t="s">
        <v>453</v>
      </c>
      <c r="D154" s="91"/>
      <c r="E154" s="91"/>
      <c r="F154" s="92">
        <f t="shared" si="4"/>
        <v>0</v>
      </c>
      <c r="G154" s="371">
        <f t="shared" si="5"/>
        <v>0</v>
      </c>
    </row>
    <row r="155" spans="2:7" x14ac:dyDescent="0.25">
      <c r="B155" s="84" t="s">
        <v>454</v>
      </c>
      <c r="C155" s="85" t="s">
        <v>455</v>
      </c>
      <c r="D155" s="91"/>
      <c r="E155" s="91"/>
      <c r="F155" s="92">
        <f t="shared" si="4"/>
        <v>0</v>
      </c>
      <c r="G155" s="371">
        <f t="shared" si="5"/>
        <v>0</v>
      </c>
    </row>
    <row r="156" spans="2:7" x14ac:dyDescent="0.25">
      <c r="B156" s="84" t="s">
        <v>456</v>
      </c>
      <c r="C156" s="85" t="s">
        <v>457</v>
      </c>
      <c r="D156" s="91"/>
      <c r="E156" s="91"/>
      <c r="F156" s="92">
        <f t="shared" si="4"/>
        <v>0</v>
      </c>
      <c r="G156" s="371">
        <f t="shared" si="5"/>
        <v>0</v>
      </c>
    </row>
    <row r="157" spans="2:7" x14ac:dyDescent="0.25">
      <c r="B157" s="84" t="s">
        <v>458</v>
      </c>
      <c r="C157" s="85" t="s">
        <v>459</v>
      </c>
      <c r="D157" s="91"/>
      <c r="E157" s="91"/>
      <c r="F157" s="92">
        <f t="shared" si="4"/>
        <v>0</v>
      </c>
      <c r="G157" s="371">
        <f t="shared" si="5"/>
        <v>0</v>
      </c>
    </row>
    <row r="158" spans="2:7" x14ac:dyDescent="0.25">
      <c r="B158" s="84" t="s">
        <v>460</v>
      </c>
      <c r="C158" s="85" t="s">
        <v>461</v>
      </c>
      <c r="D158" s="91"/>
      <c r="E158" s="91"/>
      <c r="F158" s="92">
        <f t="shared" si="4"/>
        <v>0</v>
      </c>
      <c r="G158" s="371">
        <f t="shared" si="5"/>
        <v>0</v>
      </c>
    </row>
    <row r="159" spans="2:7" x14ac:dyDescent="0.25">
      <c r="B159" s="84" t="s">
        <v>462</v>
      </c>
      <c r="C159" s="85" t="s">
        <v>463</v>
      </c>
      <c r="D159" s="91"/>
      <c r="E159" s="91"/>
      <c r="F159" s="92">
        <f t="shared" si="4"/>
        <v>0</v>
      </c>
      <c r="G159" s="371">
        <f t="shared" si="5"/>
        <v>0</v>
      </c>
    </row>
    <row r="160" spans="2:7" x14ac:dyDescent="0.25">
      <c r="B160" s="84" t="s">
        <v>464</v>
      </c>
      <c r="C160" s="85" t="s">
        <v>465</v>
      </c>
      <c r="D160" s="91"/>
      <c r="E160" s="91"/>
      <c r="F160" s="92">
        <f t="shared" si="4"/>
        <v>0</v>
      </c>
      <c r="G160" s="371">
        <f t="shared" si="5"/>
        <v>0</v>
      </c>
    </row>
    <row r="161" spans="2:7" x14ac:dyDescent="0.25">
      <c r="B161" s="84" t="s">
        <v>466</v>
      </c>
      <c r="C161" s="85" t="s">
        <v>467</v>
      </c>
      <c r="D161" s="91"/>
      <c r="E161" s="91"/>
      <c r="F161" s="92">
        <f t="shared" si="4"/>
        <v>0</v>
      </c>
      <c r="G161" s="371">
        <f t="shared" si="5"/>
        <v>0</v>
      </c>
    </row>
    <row r="162" spans="2:7" x14ac:dyDescent="0.25">
      <c r="B162" s="84" t="s">
        <v>468</v>
      </c>
      <c r="C162" s="85" t="s">
        <v>469</v>
      </c>
      <c r="D162" s="91"/>
      <c r="E162" s="91"/>
      <c r="F162" s="92">
        <f t="shared" si="4"/>
        <v>0</v>
      </c>
      <c r="G162" s="371">
        <f t="shared" si="5"/>
        <v>0</v>
      </c>
    </row>
    <row r="163" spans="2:7" x14ac:dyDescent="0.25">
      <c r="B163" s="84" t="s">
        <v>470</v>
      </c>
      <c r="C163" s="85" t="s">
        <v>471</v>
      </c>
      <c r="D163" s="91"/>
      <c r="E163" s="91"/>
      <c r="F163" s="92">
        <f t="shared" si="4"/>
        <v>0</v>
      </c>
      <c r="G163" s="371">
        <f t="shared" si="5"/>
        <v>0</v>
      </c>
    </row>
    <row r="164" spans="2:7" x14ac:dyDescent="0.25">
      <c r="B164" s="84" t="s">
        <v>472</v>
      </c>
      <c r="C164" s="85" t="s">
        <v>473</v>
      </c>
      <c r="D164" s="91"/>
      <c r="E164" s="91"/>
      <c r="F164" s="92">
        <f t="shared" si="4"/>
        <v>0</v>
      </c>
      <c r="G164" s="371">
        <f t="shared" si="5"/>
        <v>0</v>
      </c>
    </row>
    <row r="165" spans="2:7" x14ac:dyDescent="0.25">
      <c r="B165" s="84" t="s">
        <v>474</v>
      </c>
      <c r="C165" s="85" t="s">
        <v>475</v>
      </c>
      <c r="D165" s="91"/>
      <c r="E165" s="91"/>
      <c r="F165" s="92">
        <f t="shared" si="4"/>
        <v>0</v>
      </c>
      <c r="G165" s="371">
        <f t="shared" si="5"/>
        <v>0</v>
      </c>
    </row>
    <row r="166" spans="2:7" x14ac:dyDescent="0.25">
      <c r="B166" s="84" t="s">
        <v>476</v>
      </c>
      <c r="C166" s="85" t="s">
        <v>477</v>
      </c>
      <c r="D166" s="91"/>
      <c r="E166" s="91"/>
      <c r="F166" s="92">
        <f t="shared" si="4"/>
        <v>0</v>
      </c>
      <c r="G166" s="371">
        <f t="shared" si="5"/>
        <v>0</v>
      </c>
    </row>
    <row r="167" spans="2:7" x14ac:dyDescent="0.25">
      <c r="B167" s="84" t="s">
        <v>478</v>
      </c>
      <c r="C167" s="85" t="s">
        <v>479</v>
      </c>
      <c r="D167" s="91"/>
      <c r="E167" s="91"/>
      <c r="F167" s="92">
        <f t="shared" si="4"/>
        <v>0</v>
      </c>
      <c r="G167" s="371">
        <f t="shared" si="5"/>
        <v>0</v>
      </c>
    </row>
    <row r="168" spans="2:7" x14ac:dyDescent="0.25">
      <c r="B168" s="84" t="s">
        <v>480</v>
      </c>
      <c r="C168" s="85" t="s">
        <v>481</v>
      </c>
      <c r="D168" s="91"/>
      <c r="E168" s="91"/>
      <c r="F168" s="92">
        <f t="shared" si="4"/>
        <v>0</v>
      </c>
      <c r="G168" s="371">
        <f t="shared" si="5"/>
        <v>0</v>
      </c>
    </row>
    <row r="169" spans="2:7" x14ac:dyDescent="0.25">
      <c r="B169" s="84" t="s">
        <v>482</v>
      </c>
      <c r="C169" s="85" t="s">
        <v>483</v>
      </c>
      <c r="D169" s="91"/>
      <c r="E169" s="91"/>
      <c r="F169" s="92">
        <f t="shared" si="4"/>
        <v>0</v>
      </c>
      <c r="G169" s="371">
        <f t="shared" si="5"/>
        <v>0</v>
      </c>
    </row>
    <row r="170" spans="2:7" x14ac:dyDescent="0.25">
      <c r="B170" s="84" t="s">
        <v>484</v>
      </c>
      <c r="C170" s="85" t="s">
        <v>485</v>
      </c>
      <c r="D170" s="91"/>
      <c r="E170" s="91"/>
      <c r="F170" s="92">
        <f t="shared" si="4"/>
        <v>0</v>
      </c>
      <c r="G170" s="371">
        <f t="shared" si="5"/>
        <v>0</v>
      </c>
    </row>
    <row r="171" spans="2:7" x14ac:dyDescent="0.25">
      <c r="B171" s="84" t="s">
        <v>486</v>
      </c>
      <c r="C171" s="85" t="s">
        <v>487</v>
      </c>
      <c r="D171" s="91"/>
      <c r="E171" s="91"/>
      <c r="F171" s="92">
        <f t="shared" si="4"/>
        <v>0</v>
      </c>
      <c r="G171" s="371">
        <f t="shared" si="5"/>
        <v>0</v>
      </c>
    </row>
    <row r="172" spans="2:7" x14ac:dyDescent="0.25">
      <c r="B172" s="84" t="s">
        <v>488</v>
      </c>
      <c r="C172" s="85" t="s">
        <v>489</v>
      </c>
      <c r="D172" s="91"/>
      <c r="E172" s="91"/>
      <c r="F172" s="92">
        <f t="shared" si="4"/>
        <v>0</v>
      </c>
      <c r="G172" s="371">
        <f t="shared" si="5"/>
        <v>0</v>
      </c>
    </row>
    <row r="173" spans="2:7" x14ac:dyDescent="0.25">
      <c r="B173" s="84" t="s">
        <v>490</v>
      </c>
      <c r="C173" s="85" t="s">
        <v>491</v>
      </c>
      <c r="D173" s="91"/>
      <c r="E173" s="91"/>
      <c r="F173" s="92">
        <f t="shared" si="4"/>
        <v>0</v>
      </c>
      <c r="G173" s="371">
        <f t="shared" si="5"/>
        <v>0</v>
      </c>
    </row>
    <row r="174" spans="2:7" x14ac:dyDescent="0.25">
      <c r="B174" s="84" t="s">
        <v>492</v>
      </c>
      <c r="C174" s="85" t="s">
        <v>876</v>
      </c>
      <c r="D174" s="91"/>
      <c r="E174" s="91"/>
      <c r="F174" s="92">
        <f t="shared" si="4"/>
        <v>0</v>
      </c>
      <c r="G174" s="371">
        <f t="shared" si="5"/>
        <v>0</v>
      </c>
    </row>
    <row r="175" spans="2:7" x14ac:dyDescent="0.25">
      <c r="B175" s="84" t="s">
        <v>493</v>
      </c>
      <c r="C175" s="85" t="s">
        <v>494</v>
      </c>
      <c r="D175" s="91"/>
      <c r="E175" s="91"/>
      <c r="F175" s="92">
        <f t="shared" si="4"/>
        <v>0</v>
      </c>
      <c r="G175" s="371">
        <f t="shared" si="5"/>
        <v>0</v>
      </c>
    </row>
    <row r="176" spans="2:7" x14ac:dyDescent="0.25">
      <c r="B176" s="84" t="s">
        <v>495</v>
      </c>
      <c r="C176" s="85" t="s">
        <v>496</v>
      </c>
      <c r="D176" s="91"/>
      <c r="E176" s="91"/>
      <c r="F176" s="92">
        <f t="shared" si="4"/>
        <v>0</v>
      </c>
      <c r="G176" s="371">
        <f t="shared" si="5"/>
        <v>0</v>
      </c>
    </row>
    <row r="177" spans="2:7" x14ac:dyDescent="0.25">
      <c r="B177" s="84" t="s">
        <v>497</v>
      </c>
      <c r="C177" s="85" t="s">
        <v>498</v>
      </c>
      <c r="D177" s="91"/>
      <c r="E177" s="91"/>
      <c r="F177" s="92">
        <f t="shared" si="4"/>
        <v>0</v>
      </c>
      <c r="G177" s="371">
        <f t="shared" si="5"/>
        <v>0</v>
      </c>
    </row>
    <row r="178" spans="2:7" x14ac:dyDescent="0.25">
      <c r="B178" s="84" t="s">
        <v>499</v>
      </c>
      <c r="C178" s="85" t="s">
        <v>500</v>
      </c>
      <c r="D178" s="91"/>
      <c r="E178" s="91"/>
      <c r="F178" s="92">
        <f t="shared" si="4"/>
        <v>0</v>
      </c>
      <c r="G178" s="371">
        <f t="shared" si="5"/>
        <v>0</v>
      </c>
    </row>
    <row r="179" spans="2:7" x14ac:dyDescent="0.25">
      <c r="B179" s="84" t="s">
        <v>501</v>
      </c>
      <c r="C179" s="85" t="s">
        <v>55</v>
      </c>
      <c r="D179" s="91"/>
      <c r="E179" s="91"/>
      <c r="F179" s="92">
        <f t="shared" si="4"/>
        <v>0</v>
      </c>
      <c r="G179" s="371">
        <f t="shared" si="5"/>
        <v>0</v>
      </c>
    </row>
    <row r="180" spans="2:7" x14ac:dyDescent="0.25">
      <c r="B180" s="84" t="s">
        <v>502</v>
      </c>
      <c r="C180" s="85" t="s">
        <v>503</v>
      </c>
      <c r="D180" s="91"/>
      <c r="E180" s="91"/>
      <c r="F180" s="92">
        <f t="shared" si="4"/>
        <v>0</v>
      </c>
      <c r="G180" s="371">
        <f t="shared" si="5"/>
        <v>0</v>
      </c>
    </row>
    <row r="181" spans="2:7" x14ac:dyDescent="0.25">
      <c r="B181" s="84" t="s">
        <v>504</v>
      </c>
      <c r="C181" s="85" t="s">
        <v>505</v>
      </c>
      <c r="D181" s="91"/>
      <c r="E181" s="91"/>
      <c r="F181" s="92">
        <f t="shared" si="4"/>
        <v>0</v>
      </c>
      <c r="G181" s="371">
        <f t="shared" si="5"/>
        <v>0</v>
      </c>
    </row>
    <row r="182" spans="2:7" x14ac:dyDescent="0.25">
      <c r="B182" s="84" t="s">
        <v>506</v>
      </c>
      <c r="C182" s="85" t="s">
        <v>340</v>
      </c>
      <c r="D182" s="91"/>
      <c r="E182" s="91"/>
      <c r="F182" s="92">
        <f t="shared" si="4"/>
        <v>0</v>
      </c>
      <c r="G182" s="371">
        <f t="shared" si="5"/>
        <v>0</v>
      </c>
    </row>
    <row r="183" spans="2:7" x14ac:dyDescent="0.25">
      <c r="B183" s="84" t="s">
        <v>507</v>
      </c>
      <c r="C183" s="85" t="s">
        <v>508</v>
      </c>
      <c r="D183" s="91"/>
      <c r="E183" s="91"/>
      <c r="F183" s="92">
        <f t="shared" si="4"/>
        <v>0</v>
      </c>
      <c r="G183" s="371">
        <f t="shared" si="5"/>
        <v>0</v>
      </c>
    </row>
    <row r="184" spans="2:7" x14ac:dyDescent="0.25">
      <c r="B184" s="84" t="s">
        <v>509</v>
      </c>
      <c r="C184" s="85" t="s">
        <v>510</v>
      </c>
      <c r="D184" s="91"/>
      <c r="E184" s="91"/>
      <c r="F184" s="92">
        <f t="shared" si="4"/>
        <v>0</v>
      </c>
      <c r="G184" s="371">
        <f t="shared" si="5"/>
        <v>0</v>
      </c>
    </row>
    <row r="185" spans="2:7" x14ac:dyDescent="0.25">
      <c r="B185" s="84" t="s">
        <v>511</v>
      </c>
      <c r="C185" s="85" t="s">
        <v>512</v>
      </c>
      <c r="D185" s="91"/>
      <c r="E185" s="91"/>
      <c r="F185" s="92">
        <f t="shared" si="4"/>
        <v>0</v>
      </c>
      <c r="G185" s="371">
        <f t="shared" si="5"/>
        <v>0</v>
      </c>
    </row>
    <row r="186" spans="2:7" x14ac:dyDescent="0.25">
      <c r="B186" s="84" t="s">
        <v>513</v>
      </c>
      <c r="C186" s="85" t="s">
        <v>514</v>
      </c>
      <c r="D186" s="91"/>
      <c r="E186" s="91"/>
      <c r="F186" s="92">
        <f t="shared" si="4"/>
        <v>0</v>
      </c>
      <c r="G186" s="371">
        <f t="shared" si="5"/>
        <v>0</v>
      </c>
    </row>
    <row r="187" spans="2:7" x14ac:dyDescent="0.25">
      <c r="B187" s="84" t="s">
        <v>515</v>
      </c>
      <c r="C187" s="85" t="s">
        <v>516</v>
      </c>
      <c r="D187" s="91"/>
      <c r="E187" s="91"/>
      <c r="F187" s="92">
        <f t="shared" si="4"/>
        <v>0</v>
      </c>
      <c r="G187" s="371">
        <f t="shared" si="5"/>
        <v>0</v>
      </c>
    </row>
    <row r="188" spans="2:7" x14ac:dyDescent="0.25">
      <c r="B188" s="84" t="s">
        <v>517</v>
      </c>
      <c r="C188" s="85" t="s">
        <v>518</v>
      </c>
      <c r="D188" s="91"/>
      <c r="E188" s="91"/>
      <c r="F188" s="92">
        <f t="shared" si="4"/>
        <v>0</v>
      </c>
      <c r="G188" s="371">
        <f t="shared" si="5"/>
        <v>0</v>
      </c>
    </row>
    <row r="189" spans="2:7" x14ac:dyDescent="0.25">
      <c r="B189" s="84" t="s">
        <v>519</v>
      </c>
      <c r="C189" s="85" t="s">
        <v>520</v>
      </c>
      <c r="D189" s="91"/>
      <c r="E189" s="91"/>
      <c r="F189" s="92">
        <f t="shared" si="4"/>
        <v>0</v>
      </c>
      <c r="G189" s="371">
        <f t="shared" si="5"/>
        <v>0</v>
      </c>
    </row>
    <row r="190" spans="2:7" x14ac:dyDescent="0.25">
      <c r="B190" s="84" t="s">
        <v>521</v>
      </c>
      <c r="C190" s="85" t="s">
        <v>522</v>
      </c>
      <c r="D190" s="91"/>
      <c r="E190" s="91"/>
      <c r="F190" s="92">
        <f t="shared" si="4"/>
        <v>0</v>
      </c>
      <c r="G190" s="371">
        <f t="shared" si="5"/>
        <v>0</v>
      </c>
    </row>
    <row r="191" spans="2:7" x14ac:dyDescent="0.25">
      <c r="B191" s="84" t="s">
        <v>523</v>
      </c>
      <c r="C191" s="85" t="s">
        <v>524</v>
      </c>
      <c r="D191" s="91"/>
      <c r="E191" s="91"/>
      <c r="F191" s="92">
        <f t="shared" si="4"/>
        <v>0</v>
      </c>
      <c r="G191" s="371">
        <f t="shared" si="5"/>
        <v>0</v>
      </c>
    </row>
    <row r="192" spans="2:7" x14ac:dyDescent="0.25">
      <c r="B192" s="84" t="s">
        <v>525</v>
      </c>
      <c r="C192" s="85" t="s">
        <v>526</v>
      </c>
      <c r="D192" s="91"/>
      <c r="E192" s="91"/>
      <c r="F192" s="92">
        <f t="shared" si="4"/>
        <v>0</v>
      </c>
      <c r="G192" s="371">
        <f t="shared" si="5"/>
        <v>0</v>
      </c>
    </row>
    <row r="193" spans="2:7" x14ac:dyDescent="0.25">
      <c r="B193" s="84" t="s">
        <v>527</v>
      </c>
      <c r="C193" s="85" t="s">
        <v>528</v>
      </c>
      <c r="D193" s="91"/>
      <c r="E193" s="91"/>
      <c r="F193" s="92">
        <f t="shared" si="4"/>
        <v>0</v>
      </c>
      <c r="G193" s="371">
        <f t="shared" si="5"/>
        <v>0</v>
      </c>
    </row>
    <row r="194" spans="2:7" x14ac:dyDescent="0.25">
      <c r="B194" s="84" t="s">
        <v>529</v>
      </c>
      <c r="C194" s="85" t="s">
        <v>528</v>
      </c>
      <c r="D194" s="91"/>
      <c r="E194" s="91"/>
      <c r="F194" s="92">
        <f t="shared" si="4"/>
        <v>0</v>
      </c>
      <c r="G194" s="371">
        <f t="shared" si="5"/>
        <v>0</v>
      </c>
    </row>
    <row r="195" spans="2:7" x14ac:dyDescent="0.25">
      <c r="B195" s="84" t="s">
        <v>530</v>
      </c>
      <c r="C195" s="85" t="s">
        <v>531</v>
      </c>
      <c r="D195" s="91"/>
      <c r="E195" s="91"/>
      <c r="F195" s="92">
        <f t="shared" si="4"/>
        <v>0</v>
      </c>
      <c r="G195" s="371">
        <f t="shared" si="5"/>
        <v>0</v>
      </c>
    </row>
    <row r="196" spans="2:7" x14ac:dyDescent="0.25">
      <c r="B196" s="84" t="s">
        <v>532</v>
      </c>
      <c r="C196" s="85" t="s">
        <v>533</v>
      </c>
      <c r="D196" s="91"/>
      <c r="E196" s="91"/>
      <c r="F196" s="92">
        <f t="shared" si="4"/>
        <v>0</v>
      </c>
      <c r="G196" s="371">
        <f t="shared" si="5"/>
        <v>0</v>
      </c>
    </row>
    <row r="197" spans="2:7" x14ac:dyDescent="0.25">
      <c r="B197" s="84" t="s">
        <v>534</v>
      </c>
      <c r="C197" s="85" t="s">
        <v>535</v>
      </c>
      <c r="D197" s="91"/>
      <c r="E197" s="91"/>
      <c r="F197" s="92">
        <f t="shared" ref="F197:F260" si="6">E197-D197</f>
        <v>0</v>
      </c>
      <c r="G197" s="371">
        <f t="shared" si="5"/>
        <v>0</v>
      </c>
    </row>
    <row r="198" spans="2:7" x14ac:dyDescent="0.25">
      <c r="B198" s="84" t="s">
        <v>536</v>
      </c>
      <c r="C198" s="85" t="s">
        <v>537</v>
      </c>
      <c r="D198" s="91"/>
      <c r="E198" s="91"/>
      <c r="F198" s="92">
        <f t="shared" si="6"/>
        <v>0</v>
      </c>
      <c r="G198" s="371">
        <f t="shared" si="5"/>
        <v>0</v>
      </c>
    </row>
    <row r="199" spans="2:7" x14ac:dyDescent="0.25">
      <c r="B199" s="84" t="s">
        <v>538</v>
      </c>
      <c r="C199" s="85" t="s">
        <v>539</v>
      </c>
      <c r="D199" s="91"/>
      <c r="E199" s="91"/>
      <c r="F199" s="92">
        <f t="shared" si="6"/>
        <v>0</v>
      </c>
      <c r="G199" s="371">
        <f t="shared" si="5"/>
        <v>0</v>
      </c>
    </row>
    <row r="200" spans="2:7" x14ac:dyDescent="0.25">
      <c r="B200" s="84" t="s">
        <v>540</v>
      </c>
      <c r="C200" s="85" t="s">
        <v>541</v>
      </c>
      <c r="D200" s="91"/>
      <c r="E200" s="91"/>
      <c r="F200" s="92">
        <f t="shared" si="6"/>
        <v>0</v>
      </c>
      <c r="G200" s="371">
        <f t="shared" ref="G200:G263" si="7">IFERROR((D200*100/E200)-100,0)</f>
        <v>0</v>
      </c>
    </row>
    <row r="201" spans="2:7" x14ac:dyDescent="0.25">
      <c r="B201" s="84" t="s">
        <v>542</v>
      </c>
      <c r="C201" s="85" t="s">
        <v>543</v>
      </c>
      <c r="D201" s="91"/>
      <c r="E201" s="91"/>
      <c r="F201" s="92">
        <f t="shared" si="6"/>
        <v>0</v>
      </c>
      <c r="G201" s="371">
        <f t="shared" si="7"/>
        <v>0</v>
      </c>
    </row>
    <row r="202" spans="2:7" x14ac:dyDescent="0.25">
      <c r="B202" s="84" t="s">
        <v>544</v>
      </c>
      <c r="C202" s="85" t="s">
        <v>545</v>
      </c>
      <c r="D202" s="91"/>
      <c r="E202" s="91"/>
      <c r="F202" s="92">
        <f t="shared" si="6"/>
        <v>0</v>
      </c>
      <c r="G202" s="371">
        <f t="shared" si="7"/>
        <v>0</v>
      </c>
    </row>
    <row r="203" spans="2:7" x14ac:dyDescent="0.25">
      <c r="B203" s="84" t="s">
        <v>546</v>
      </c>
      <c r="C203" s="85" t="s">
        <v>547</v>
      </c>
      <c r="D203" s="91"/>
      <c r="E203" s="91"/>
      <c r="F203" s="92">
        <f t="shared" si="6"/>
        <v>0</v>
      </c>
      <c r="G203" s="371">
        <f t="shared" si="7"/>
        <v>0</v>
      </c>
    </row>
    <row r="204" spans="2:7" x14ac:dyDescent="0.25">
      <c r="B204" s="84" t="s">
        <v>548</v>
      </c>
      <c r="C204" s="85" t="s">
        <v>549</v>
      </c>
      <c r="D204" s="91"/>
      <c r="E204" s="91"/>
      <c r="F204" s="92">
        <f t="shared" si="6"/>
        <v>0</v>
      </c>
      <c r="G204" s="371">
        <f t="shared" si="7"/>
        <v>0</v>
      </c>
    </row>
    <row r="205" spans="2:7" x14ac:dyDescent="0.25">
      <c r="B205" s="84" t="s">
        <v>550</v>
      </c>
      <c r="C205" s="85" t="s">
        <v>551</v>
      </c>
      <c r="D205" s="91"/>
      <c r="E205" s="91"/>
      <c r="F205" s="92">
        <f t="shared" si="6"/>
        <v>0</v>
      </c>
      <c r="G205" s="371">
        <f t="shared" si="7"/>
        <v>0</v>
      </c>
    </row>
    <row r="206" spans="2:7" x14ac:dyDescent="0.25">
      <c r="B206" s="84" t="s">
        <v>552</v>
      </c>
      <c r="C206" s="85" t="s">
        <v>553</v>
      </c>
      <c r="D206" s="91"/>
      <c r="E206" s="91"/>
      <c r="F206" s="92">
        <f t="shared" si="6"/>
        <v>0</v>
      </c>
      <c r="G206" s="371">
        <f t="shared" si="7"/>
        <v>0</v>
      </c>
    </row>
    <row r="207" spans="2:7" x14ac:dyDescent="0.25">
      <c r="B207" s="84" t="s">
        <v>554</v>
      </c>
      <c r="C207" s="85" t="s">
        <v>555</v>
      </c>
      <c r="D207" s="91"/>
      <c r="E207" s="91"/>
      <c r="F207" s="92">
        <f t="shared" si="6"/>
        <v>0</v>
      </c>
      <c r="G207" s="371">
        <f t="shared" si="7"/>
        <v>0</v>
      </c>
    </row>
    <row r="208" spans="2:7" x14ac:dyDescent="0.25">
      <c r="B208" s="84" t="s">
        <v>556</v>
      </c>
      <c r="C208" s="85" t="s">
        <v>557</v>
      </c>
      <c r="D208" s="91"/>
      <c r="E208" s="91"/>
      <c r="F208" s="92">
        <f t="shared" si="6"/>
        <v>0</v>
      </c>
      <c r="G208" s="371">
        <f t="shared" si="7"/>
        <v>0</v>
      </c>
    </row>
    <row r="209" spans="2:7" x14ac:dyDescent="0.25">
      <c r="B209" s="84" t="s">
        <v>558</v>
      </c>
      <c r="C209" s="85" t="s">
        <v>559</v>
      </c>
      <c r="D209" s="91"/>
      <c r="E209" s="91"/>
      <c r="F209" s="92">
        <f t="shared" si="6"/>
        <v>0</v>
      </c>
      <c r="G209" s="371">
        <f t="shared" si="7"/>
        <v>0</v>
      </c>
    </row>
    <row r="210" spans="2:7" x14ac:dyDescent="0.25">
      <c r="B210" s="84" t="s">
        <v>560</v>
      </c>
      <c r="C210" s="85" t="s">
        <v>561</v>
      </c>
      <c r="D210" s="91"/>
      <c r="E210" s="91"/>
      <c r="F210" s="92">
        <f t="shared" si="6"/>
        <v>0</v>
      </c>
      <c r="G210" s="371">
        <f t="shared" si="7"/>
        <v>0</v>
      </c>
    </row>
    <row r="211" spans="2:7" x14ac:dyDescent="0.25">
      <c r="B211" s="84" t="s">
        <v>562</v>
      </c>
      <c r="C211" s="85" t="s">
        <v>563</v>
      </c>
      <c r="D211" s="91"/>
      <c r="E211" s="91"/>
      <c r="F211" s="92">
        <f t="shared" si="6"/>
        <v>0</v>
      </c>
      <c r="G211" s="371">
        <f t="shared" si="7"/>
        <v>0</v>
      </c>
    </row>
    <row r="212" spans="2:7" x14ac:dyDescent="0.25">
      <c r="B212" s="84" t="s">
        <v>564</v>
      </c>
      <c r="C212" s="85" t="s">
        <v>565</v>
      </c>
      <c r="D212" s="91"/>
      <c r="E212" s="91"/>
      <c r="F212" s="92">
        <f t="shared" si="6"/>
        <v>0</v>
      </c>
      <c r="G212" s="371">
        <f t="shared" si="7"/>
        <v>0</v>
      </c>
    </row>
    <row r="213" spans="2:7" x14ac:dyDescent="0.25">
      <c r="B213" s="84" t="s">
        <v>566</v>
      </c>
      <c r="C213" s="85" t="s">
        <v>567</v>
      </c>
      <c r="D213" s="91"/>
      <c r="E213" s="91"/>
      <c r="F213" s="92">
        <f t="shared" si="6"/>
        <v>0</v>
      </c>
      <c r="G213" s="371">
        <f t="shared" si="7"/>
        <v>0</v>
      </c>
    </row>
    <row r="214" spans="2:7" x14ac:dyDescent="0.25">
      <c r="B214" s="84" t="s">
        <v>568</v>
      </c>
      <c r="C214" s="85" t="s">
        <v>569</v>
      </c>
      <c r="D214" s="91"/>
      <c r="E214" s="91"/>
      <c r="F214" s="92">
        <f t="shared" si="6"/>
        <v>0</v>
      </c>
      <c r="G214" s="371">
        <f t="shared" si="7"/>
        <v>0</v>
      </c>
    </row>
    <row r="215" spans="2:7" x14ac:dyDescent="0.25">
      <c r="B215" s="84" t="s">
        <v>570</v>
      </c>
      <c r="C215" s="85" t="s">
        <v>571</v>
      </c>
      <c r="D215" s="91"/>
      <c r="E215" s="91"/>
      <c r="F215" s="92">
        <f t="shared" si="6"/>
        <v>0</v>
      </c>
      <c r="G215" s="371">
        <f t="shared" si="7"/>
        <v>0</v>
      </c>
    </row>
    <row r="216" spans="2:7" x14ac:dyDescent="0.25">
      <c r="B216" s="84" t="s">
        <v>572</v>
      </c>
      <c r="C216" s="85" t="s">
        <v>573</v>
      </c>
      <c r="D216" s="91"/>
      <c r="E216" s="91"/>
      <c r="F216" s="92">
        <f t="shared" si="6"/>
        <v>0</v>
      </c>
      <c r="G216" s="371">
        <f t="shared" si="7"/>
        <v>0</v>
      </c>
    </row>
    <row r="217" spans="2:7" x14ac:dyDescent="0.25">
      <c r="B217" s="84" t="s">
        <v>574</v>
      </c>
      <c r="C217" s="85" t="s">
        <v>575</v>
      </c>
      <c r="D217" s="91"/>
      <c r="E217" s="91"/>
      <c r="F217" s="92">
        <f t="shared" si="6"/>
        <v>0</v>
      </c>
      <c r="G217" s="371">
        <f t="shared" si="7"/>
        <v>0</v>
      </c>
    </row>
    <row r="218" spans="2:7" x14ac:dyDescent="0.25">
      <c r="B218" s="84" t="s">
        <v>576</v>
      </c>
      <c r="C218" s="85" t="s">
        <v>577</v>
      </c>
      <c r="D218" s="91"/>
      <c r="E218" s="91"/>
      <c r="F218" s="92">
        <f t="shared" si="6"/>
        <v>0</v>
      </c>
      <c r="G218" s="371">
        <f t="shared" si="7"/>
        <v>0</v>
      </c>
    </row>
    <row r="219" spans="2:7" x14ac:dyDescent="0.25">
      <c r="B219" s="84" t="s">
        <v>578</v>
      </c>
      <c r="C219" s="85" t="s">
        <v>579</v>
      </c>
      <c r="D219" s="91"/>
      <c r="E219" s="91"/>
      <c r="F219" s="92">
        <f t="shared" si="6"/>
        <v>0</v>
      </c>
      <c r="G219" s="371">
        <f t="shared" si="7"/>
        <v>0</v>
      </c>
    </row>
    <row r="220" spans="2:7" x14ac:dyDescent="0.25">
      <c r="B220" s="84" t="s">
        <v>580</v>
      </c>
      <c r="C220" s="85" t="s">
        <v>581</v>
      </c>
      <c r="D220" s="91"/>
      <c r="E220" s="91"/>
      <c r="F220" s="92">
        <f t="shared" si="6"/>
        <v>0</v>
      </c>
      <c r="G220" s="371">
        <f t="shared" si="7"/>
        <v>0</v>
      </c>
    </row>
    <row r="221" spans="2:7" x14ac:dyDescent="0.25">
      <c r="B221" s="84" t="s">
        <v>582</v>
      </c>
      <c r="C221" s="85" t="s">
        <v>583</v>
      </c>
      <c r="D221" s="91"/>
      <c r="E221" s="91"/>
      <c r="F221" s="92">
        <f t="shared" si="6"/>
        <v>0</v>
      </c>
      <c r="G221" s="371">
        <f t="shared" si="7"/>
        <v>0</v>
      </c>
    </row>
    <row r="222" spans="2:7" x14ac:dyDescent="0.25">
      <c r="B222" s="84" t="s">
        <v>584</v>
      </c>
      <c r="C222" s="85" t="s">
        <v>585</v>
      </c>
      <c r="D222" s="91"/>
      <c r="E222" s="91"/>
      <c r="F222" s="92">
        <f t="shared" si="6"/>
        <v>0</v>
      </c>
      <c r="G222" s="371">
        <f t="shared" si="7"/>
        <v>0</v>
      </c>
    </row>
    <row r="223" spans="2:7" x14ac:dyDescent="0.25">
      <c r="B223" s="84" t="s">
        <v>586</v>
      </c>
      <c r="C223" s="85" t="s">
        <v>587</v>
      </c>
      <c r="D223" s="91"/>
      <c r="E223" s="91"/>
      <c r="F223" s="92">
        <f t="shared" si="6"/>
        <v>0</v>
      </c>
      <c r="G223" s="371">
        <f t="shared" si="7"/>
        <v>0</v>
      </c>
    </row>
    <row r="224" spans="2:7" x14ac:dyDescent="0.25">
      <c r="B224" s="84" t="s">
        <v>588</v>
      </c>
      <c r="C224" s="85" t="s">
        <v>589</v>
      </c>
      <c r="D224" s="91"/>
      <c r="E224" s="91"/>
      <c r="F224" s="92">
        <f t="shared" si="6"/>
        <v>0</v>
      </c>
      <c r="G224" s="371">
        <f t="shared" si="7"/>
        <v>0</v>
      </c>
    </row>
    <row r="225" spans="2:7" x14ac:dyDescent="0.25">
      <c r="B225" s="84" t="s">
        <v>590</v>
      </c>
      <c r="C225" s="85" t="s">
        <v>591</v>
      </c>
      <c r="D225" s="91"/>
      <c r="E225" s="91"/>
      <c r="F225" s="92">
        <f t="shared" si="6"/>
        <v>0</v>
      </c>
      <c r="G225" s="371">
        <f t="shared" si="7"/>
        <v>0</v>
      </c>
    </row>
    <row r="226" spans="2:7" x14ac:dyDescent="0.25">
      <c r="B226" s="84" t="s">
        <v>592</v>
      </c>
      <c r="C226" s="85" t="s">
        <v>593</v>
      </c>
      <c r="D226" s="91"/>
      <c r="E226" s="91"/>
      <c r="F226" s="92">
        <f t="shared" si="6"/>
        <v>0</v>
      </c>
      <c r="G226" s="371">
        <f t="shared" si="7"/>
        <v>0</v>
      </c>
    </row>
    <row r="227" spans="2:7" x14ac:dyDescent="0.25">
      <c r="B227" s="84" t="s">
        <v>594</v>
      </c>
      <c r="C227" s="85" t="s">
        <v>595</v>
      </c>
      <c r="D227" s="91"/>
      <c r="E227" s="91"/>
      <c r="F227" s="92">
        <f t="shared" si="6"/>
        <v>0</v>
      </c>
      <c r="G227" s="371">
        <f t="shared" si="7"/>
        <v>0</v>
      </c>
    </row>
    <row r="228" spans="2:7" x14ac:dyDescent="0.25">
      <c r="B228" s="84" t="s">
        <v>596</v>
      </c>
      <c r="C228" s="85" t="s">
        <v>597</v>
      </c>
      <c r="D228" s="91"/>
      <c r="E228" s="91"/>
      <c r="F228" s="92">
        <f t="shared" si="6"/>
        <v>0</v>
      </c>
      <c r="G228" s="371">
        <f t="shared" si="7"/>
        <v>0</v>
      </c>
    </row>
    <row r="229" spans="2:7" x14ac:dyDescent="0.25">
      <c r="B229" s="84" t="s">
        <v>598</v>
      </c>
      <c r="C229" s="85" t="s">
        <v>599</v>
      </c>
      <c r="D229" s="91"/>
      <c r="E229" s="91"/>
      <c r="F229" s="92">
        <f t="shared" si="6"/>
        <v>0</v>
      </c>
      <c r="G229" s="371">
        <f t="shared" si="7"/>
        <v>0</v>
      </c>
    </row>
    <row r="230" spans="2:7" x14ac:dyDescent="0.25">
      <c r="B230" s="84" t="s">
        <v>600</v>
      </c>
      <c r="C230" s="85" t="s">
        <v>601</v>
      </c>
      <c r="D230" s="91"/>
      <c r="E230" s="91"/>
      <c r="F230" s="92">
        <f t="shared" si="6"/>
        <v>0</v>
      </c>
      <c r="G230" s="371">
        <f t="shared" si="7"/>
        <v>0</v>
      </c>
    </row>
    <row r="231" spans="2:7" x14ac:dyDescent="0.25">
      <c r="B231" s="84" t="s">
        <v>602</v>
      </c>
      <c r="C231" s="85" t="s">
        <v>603</v>
      </c>
      <c r="D231" s="91"/>
      <c r="E231" s="91"/>
      <c r="F231" s="92">
        <f t="shared" si="6"/>
        <v>0</v>
      </c>
      <c r="G231" s="371">
        <f t="shared" si="7"/>
        <v>0</v>
      </c>
    </row>
    <row r="232" spans="2:7" x14ac:dyDescent="0.25">
      <c r="B232" s="84" t="s">
        <v>604</v>
      </c>
      <c r="C232" s="85" t="s">
        <v>605</v>
      </c>
      <c r="D232" s="91"/>
      <c r="E232" s="91"/>
      <c r="F232" s="92">
        <f t="shared" si="6"/>
        <v>0</v>
      </c>
      <c r="G232" s="371">
        <f t="shared" si="7"/>
        <v>0</v>
      </c>
    </row>
    <row r="233" spans="2:7" x14ac:dyDescent="0.25">
      <c r="B233" s="84" t="s">
        <v>606</v>
      </c>
      <c r="C233" s="85" t="s">
        <v>607</v>
      </c>
      <c r="D233" s="91"/>
      <c r="E233" s="91"/>
      <c r="F233" s="92">
        <f t="shared" si="6"/>
        <v>0</v>
      </c>
      <c r="G233" s="371">
        <f t="shared" si="7"/>
        <v>0</v>
      </c>
    </row>
    <row r="234" spans="2:7" x14ac:dyDescent="0.25">
      <c r="B234" s="84" t="s">
        <v>608</v>
      </c>
      <c r="C234" s="85" t="s">
        <v>609</v>
      </c>
      <c r="D234" s="91"/>
      <c r="E234" s="91"/>
      <c r="F234" s="92">
        <f t="shared" si="6"/>
        <v>0</v>
      </c>
      <c r="G234" s="371">
        <f t="shared" si="7"/>
        <v>0</v>
      </c>
    </row>
    <row r="235" spans="2:7" x14ac:dyDescent="0.25">
      <c r="B235" s="84" t="s">
        <v>610</v>
      </c>
      <c r="C235" s="85" t="s">
        <v>611</v>
      </c>
      <c r="D235" s="91"/>
      <c r="E235" s="91"/>
      <c r="F235" s="92">
        <f t="shared" si="6"/>
        <v>0</v>
      </c>
      <c r="G235" s="371">
        <f t="shared" si="7"/>
        <v>0</v>
      </c>
    </row>
    <row r="236" spans="2:7" x14ac:dyDescent="0.25">
      <c r="B236" s="84" t="s">
        <v>612</v>
      </c>
      <c r="C236" s="85" t="s">
        <v>613</v>
      </c>
      <c r="D236" s="91"/>
      <c r="E236" s="91"/>
      <c r="F236" s="92">
        <f t="shared" si="6"/>
        <v>0</v>
      </c>
      <c r="G236" s="371">
        <f t="shared" si="7"/>
        <v>0</v>
      </c>
    </row>
    <row r="237" spans="2:7" x14ac:dyDescent="0.25">
      <c r="B237" s="84" t="s">
        <v>614</v>
      </c>
      <c r="C237" s="85" t="s">
        <v>615</v>
      </c>
      <c r="D237" s="91"/>
      <c r="E237" s="91"/>
      <c r="F237" s="92">
        <f t="shared" si="6"/>
        <v>0</v>
      </c>
      <c r="G237" s="371">
        <f t="shared" si="7"/>
        <v>0</v>
      </c>
    </row>
    <row r="238" spans="2:7" x14ac:dyDescent="0.25">
      <c r="B238" s="84" t="s">
        <v>616</v>
      </c>
      <c r="C238" s="85" t="s">
        <v>617</v>
      </c>
      <c r="D238" s="91"/>
      <c r="E238" s="91"/>
      <c r="F238" s="92">
        <f t="shared" si="6"/>
        <v>0</v>
      </c>
      <c r="G238" s="371">
        <f t="shared" si="7"/>
        <v>0</v>
      </c>
    </row>
    <row r="239" spans="2:7" x14ac:dyDescent="0.25">
      <c r="B239" s="84" t="s">
        <v>618</v>
      </c>
      <c r="C239" s="85" t="s">
        <v>619</v>
      </c>
      <c r="D239" s="91"/>
      <c r="E239" s="91"/>
      <c r="F239" s="92">
        <f t="shared" si="6"/>
        <v>0</v>
      </c>
      <c r="G239" s="371">
        <f t="shared" si="7"/>
        <v>0</v>
      </c>
    </row>
    <row r="240" spans="2:7" x14ac:dyDescent="0.25">
      <c r="B240" s="84" t="s">
        <v>620</v>
      </c>
      <c r="C240" s="85" t="s">
        <v>621</v>
      </c>
      <c r="D240" s="91"/>
      <c r="E240" s="91"/>
      <c r="F240" s="92">
        <f t="shared" si="6"/>
        <v>0</v>
      </c>
      <c r="G240" s="371">
        <f t="shared" si="7"/>
        <v>0</v>
      </c>
    </row>
    <row r="241" spans="2:7" x14ac:dyDescent="0.25">
      <c r="B241" s="84" t="s">
        <v>622</v>
      </c>
      <c r="C241" s="85" t="s">
        <v>623</v>
      </c>
      <c r="D241" s="91"/>
      <c r="E241" s="91"/>
      <c r="F241" s="92">
        <f t="shared" si="6"/>
        <v>0</v>
      </c>
      <c r="G241" s="371">
        <f t="shared" si="7"/>
        <v>0</v>
      </c>
    </row>
    <row r="242" spans="2:7" x14ac:dyDescent="0.25">
      <c r="B242" s="84" t="s">
        <v>624</v>
      </c>
      <c r="C242" s="85" t="s">
        <v>625</v>
      </c>
      <c r="D242" s="91"/>
      <c r="E242" s="91"/>
      <c r="F242" s="92">
        <f t="shared" si="6"/>
        <v>0</v>
      </c>
      <c r="G242" s="371">
        <f t="shared" si="7"/>
        <v>0</v>
      </c>
    </row>
    <row r="243" spans="2:7" x14ac:dyDescent="0.25">
      <c r="B243" s="84" t="s">
        <v>626</v>
      </c>
      <c r="C243" s="85" t="s">
        <v>627</v>
      </c>
      <c r="D243" s="91"/>
      <c r="E243" s="91"/>
      <c r="F243" s="92">
        <f t="shared" si="6"/>
        <v>0</v>
      </c>
      <c r="G243" s="371">
        <f t="shared" si="7"/>
        <v>0</v>
      </c>
    </row>
    <row r="244" spans="2:7" x14ac:dyDescent="0.25">
      <c r="B244" s="84" t="s">
        <v>628</v>
      </c>
      <c r="C244" s="85" t="s">
        <v>629</v>
      </c>
      <c r="D244" s="91"/>
      <c r="E244" s="91"/>
      <c r="F244" s="92">
        <f t="shared" si="6"/>
        <v>0</v>
      </c>
      <c r="G244" s="371">
        <f t="shared" si="7"/>
        <v>0</v>
      </c>
    </row>
    <row r="245" spans="2:7" x14ac:dyDescent="0.25">
      <c r="B245" s="84" t="s">
        <v>630</v>
      </c>
      <c r="C245" s="85" t="s">
        <v>631</v>
      </c>
      <c r="D245" s="91"/>
      <c r="E245" s="91"/>
      <c r="F245" s="92">
        <f t="shared" si="6"/>
        <v>0</v>
      </c>
      <c r="G245" s="371">
        <f t="shared" si="7"/>
        <v>0</v>
      </c>
    </row>
    <row r="246" spans="2:7" x14ac:dyDescent="0.25">
      <c r="B246" s="84" t="s">
        <v>632</v>
      </c>
      <c r="C246" s="85" t="s">
        <v>633</v>
      </c>
      <c r="D246" s="91"/>
      <c r="E246" s="91"/>
      <c r="F246" s="92">
        <f t="shared" si="6"/>
        <v>0</v>
      </c>
      <c r="G246" s="371">
        <f t="shared" si="7"/>
        <v>0</v>
      </c>
    </row>
    <row r="247" spans="2:7" x14ac:dyDescent="0.25">
      <c r="B247" s="84" t="s">
        <v>634</v>
      </c>
      <c r="C247" s="85" t="s">
        <v>635</v>
      </c>
      <c r="D247" s="91"/>
      <c r="E247" s="91"/>
      <c r="F247" s="92">
        <f t="shared" si="6"/>
        <v>0</v>
      </c>
      <c r="G247" s="371">
        <f t="shared" si="7"/>
        <v>0</v>
      </c>
    </row>
    <row r="248" spans="2:7" x14ac:dyDescent="0.25">
      <c r="B248" s="84" t="s">
        <v>636</v>
      </c>
      <c r="C248" s="85" t="s">
        <v>637</v>
      </c>
      <c r="D248" s="91"/>
      <c r="E248" s="91"/>
      <c r="F248" s="92">
        <f t="shared" si="6"/>
        <v>0</v>
      </c>
      <c r="G248" s="371">
        <f t="shared" si="7"/>
        <v>0</v>
      </c>
    </row>
    <row r="249" spans="2:7" x14ac:dyDescent="0.25">
      <c r="B249" s="84" t="s">
        <v>638</v>
      </c>
      <c r="C249" s="85" t="s">
        <v>639</v>
      </c>
      <c r="D249" s="91"/>
      <c r="E249" s="91"/>
      <c r="F249" s="92">
        <f t="shared" si="6"/>
        <v>0</v>
      </c>
      <c r="G249" s="371">
        <f t="shared" si="7"/>
        <v>0</v>
      </c>
    </row>
    <row r="250" spans="2:7" x14ac:dyDescent="0.25">
      <c r="B250" s="84" t="s">
        <v>640</v>
      </c>
      <c r="C250" s="85" t="s">
        <v>641</v>
      </c>
      <c r="D250" s="91"/>
      <c r="E250" s="91"/>
      <c r="F250" s="92">
        <f t="shared" si="6"/>
        <v>0</v>
      </c>
      <c r="G250" s="371">
        <f t="shared" si="7"/>
        <v>0</v>
      </c>
    </row>
    <row r="251" spans="2:7" x14ac:dyDescent="0.25">
      <c r="B251" s="84" t="s">
        <v>642</v>
      </c>
      <c r="C251" s="85" t="s">
        <v>643</v>
      </c>
      <c r="D251" s="91"/>
      <c r="E251" s="91"/>
      <c r="F251" s="92">
        <f t="shared" si="6"/>
        <v>0</v>
      </c>
      <c r="G251" s="371">
        <f t="shared" si="7"/>
        <v>0</v>
      </c>
    </row>
    <row r="252" spans="2:7" x14ac:dyDescent="0.25">
      <c r="B252" s="84" t="s">
        <v>644</v>
      </c>
      <c r="C252" s="85" t="s">
        <v>645</v>
      </c>
      <c r="D252" s="91"/>
      <c r="E252" s="91"/>
      <c r="F252" s="92">
        <f t="shared" si="6"/>
        <v>0</v>
      </c>
      <c r="G252" s="371">
        <f t="shared" si="7"/>
        <v>0</v>
      </c>
    </row>
    <row r="253" spans="2:7" x14ac:dyDescent="0.25">
      <c r="B253" s="84" t="s">
        <v>646</v>
      </c>
      <c r="C253" s="85" t="s">
        <v>647</v>
      </c>
      <c r="D253" s="91"/>
      <c r="E253" s="91"/>
      <c r="F253" s="92">
        <f t="shared" si="6"/>
        <v>0</v>
      </c>
      <c r="G253" s="371">
        <f t="shared" si="7"/>
        <v>0</v>
      </c>
    </row>
    <row r="254" spans="2:7" x14ac:dyDescent="0.25">
      <c r="B254" s="84" t="s">
        <v>648</v>
      </c>
      <c r="C254" s="85" t="s">
        <v>649</v>
      </c>
      <c r="D254" s="91"/>
      <c r="E254" s="91"/>
      <c r="F254" s="92">
        <f t="shared" si="6"/>
        <v>0</v>
      </c>
      <c r="G254" s="371">
        <f t="shared" si="7"/>
        <v>0</v>
      </c>
    </row>
    <row r="255" spans="2:7" x14ac:dyDescent="0.25">
      <c r="B255" s="84" t="s">
        <v>650</v>
      </c>
      <c r="C255" s="85" t="s">
        <v>651</v>
      </c>
      <c r="D255" s="91"/>
      <c r="E255" s="91"/>
      <c r="F255" s="92">
        <f t="shared" si="6"/>
        <v>0</v>
      </c>
      <c r="G255" s="371">
        <f t="shared" si="7"/>
        <v>0</v>
      </c>
    </row>
    <row r="256" spans="2:7" x14ac:dyDescent="0.25">
      <c r="B256" s="84" t="s">
        <v>652</v>
      </c>
      <c r="C256" s="85" t="s">
        <v>653</v>
      </c>
      <c r="D256" s="91"/>
      <c r="E256" s="91"/>
      <c r="F256" s="92">
        <f t="shared" si="6"/>
        <v>0</v>
      </c>
      <c r="G256" s="371">
        <f t="shared" si="7"/>
        <v>0</v>
      </c>
    </row>
    <row r="257" spans="2:7" x14ac:dyDescent="0.25">
      <c r="B257" s="84" t="s">
        <v>654</v>
      </c>
      <c r="C257" s="85" t="s">
        <v>655</v>
      </c>
      <c r="D257" s="91"/>
      <c r="E257" s="91"/>
      <c r="F257" s="92">
        <f t="shared" si="6"/>
        <v>0</v>
      </c>
      <c r="G257" s="371">
        <f t="shared" si="7"/>
        <v>0</v>
      </c>
    </row>
    <row r="258" spans="2:7" x14ac:dyDescent="0.25">
      <c r="B258" s="84" t="s">
        <v>656</v>
      </c>
      <c r="C258" s="85" t="s">
        <v>643</v>
      </c>
      <c r="D258" s="91"/>
      <c r="E258" s="91"/>
      <c r="F258" s="92">
        <f t="shared" si="6"/>
        <v>0</v>
      </c>
      <c r="G258" s="371">
        <f t="shared" si="7"/>
        <v>0</v>
      </c>
    </row>
    <row r="259" spans="2:7" x14ac:dyDescent="0.25">
      <c r="B259" s="84" t="s">
        <v>657</v>
      </c>
      <c r="C259" s="85" t="s">
        <v>645</v>
      </c>
      <c r="D259" s="91"/>
      <c r="E259" s="91"/>
      <c r="F259" s="92">
        <f t="shared" si="6"/>
        <v>0</v>
      </c>
      <c r="G259" s="371">
        <f t="shared" si="7"/>
        <v>0</v>
      </c>
    </row>
    <row r="260" spans="2:7" x14ac:dyDescent="0.25">
      <c r="B260" s="84" t="s">
        <v>658</v>
      </c>
      <c r="C260" s="85" t="s">
        <v>647</v>
      </c>
      <c r="D260" s="91"/>
      <c r="E260" s="91"/>
      <c r="F260" s="92">
        <f t="shared" si="6"/>
        <v>0</v>
      </c>
      <c r="G260" s="371">
        <f t="shared" si="7"/>
        <v>0</v>
      </c>
    </row>
    <row r="261" spans="2:7" x14ac:dyDescent="0.25">
      <c r="B261" s="84" t="s">
        <v>659</v>
      </c>
      <c r="C261" s="85" t="s">
        <v>649</v>
      </c>
      <c r="D261" s="91"/>
      <c r="E261" s="91"/>
      <c r="F261" s="92">
        <f t="shared" ref="F261:F318" si="8">E261-D261</f>
        <v>0</v>
      </c>
      <c r="G261" s="371">
        <f t="shared" si="7"/>
        <v>0</v>
      </c>
    </row>
    <row r="262" spans="2:7" x14ac:dyDescent="0.25">
      <c r="B262" s="84" t="s">
        <v>660</v>
      </c>
      <c r="C262" s="85" t="s">
        <v>651</v>
      </c>
      <c r="D262" s="91"/>
      <c r="E262" s="91"/>
      <c r="F262" s="92">
        <f t="shared" si="8"/>
        <v>0</v>
      </c>
      <c r="G262" s="371">
        <f t="shared" si="7"/>
        <v>0</v>
      </c>
    </row>
    <row r="263" spans="2:7" x14ac:dyDescent="0.25">
      <c r="B263" s="84" t="s">
        <v>661</v>
      </c>
      <c r="C263" s="85" t="s">
        <v>662</v>
      </c>
      <c r="D263" s="91"/>
      <c r="E263" s="91"/>
      <c r="F263" s="92">
        <f t="shared" si="8"/>
        <v>0</v>
      </c>
      <c r="G263" s="371">
        <f t="shared" si="7"/>
        <v>0</v>
      </c>
    </row>
    <row r="264" spans="2:7" x14ac:dyDescent="0.25">
      <c r="B264" s="84" t="s">
        <v>663</v>
      </c>
      <c r="C264" s="85" t="s">
        <v>643</v>
      </c>
      <c r="D264" s="91"/>
      <c r="E264" s="91"/>
      <c r="F264" s="92">
        <f t="shared" si="8"/>
        <v>0</v>
      </c>
      <c r="G264" s="371">
        <f t="shared" ref="G264:G318" si="9">IFERROR((D264*100/E264)-100,0)</f>
        <v>0</v>
      </c>
    </row>
    <row r="265" spans="2:7" x14ac:dyDescent="0.25">
      <c r="B265" s="84" t="s">
        <v>664</v>
      </c>
      <c r="C265" s="85" t="s">
        <v>645</v>
      </c>
      <c r="D265" s="91"/>
      <c r="E265" s="91"/>
      <c r="F265" s="92">
        <f t="shared" si="8"/>
        <v>0</v>
      </c>
      <c r="G265" s="371">
        <f t="shared" si="9"/>
        <v>0</v>
      </c>
    </row>
    <row r="266" spans="2:7" x14ac:dyDescent="0.25">
      <c r="B266" s="84" t="s">
        <v>665</v>
      </c>
      <c r="C266" s="85" t="s">
        <v>647</v>
      </c>
      <c r="D266" s="91"/>
      <c r="E266" s="91"/>
      <c r="F266" s="92">
        <f t="shared" si="8"/>
        <v>0</v>
      </c>
      <c r="G266" s="371">
        <f t="shared" si="9"/>
        <v>0</v>
      </c>
    </row>
    <row r="267" spans="2:7" x14ac:dyDescent="0.25">
      <c r="B267" s="84" t="s">
        <v>666</v>
      </c>
      <c r="C267" s="85" t="s">
        <v>649</v>
      </c>
      <c r="D267" s="91"/>
      <c r="E267" s="91"/>
      <c r="F267" s="92">
        <f t="shared" si="8"/>
        <v>0</v>
      </c>
      <c r="G267" s="371">
        <f t="shared" si="9"/>
        <v>0</v>
      </c>
    </row>
    <row r="268" spans="2:7" x14ac:dyDescent="0.25">
      <c r="B268" s="84" t="s">
        <v>667</v>
      </c>
      <c r="C268" s="85" t="s">
        <v>651</v>
      </c>
      <c r="D268" s="91"/>
      <c r="E268" s="91"/>
      <c r="F268" s="92">
        <f t="shared" si="8"/>
        <v>0</v>
      </c>
      <c r="G268" s="371">
        <f t="shared" si="9"/>
        <v>0</v>
      </c>
    </row>
    <row r="269" spans="2:7" x14ac:dyDescent="0.25">
      <c r="B269" s="84" t="s">
        <v>668</v>
      </c>
      <c r="C269" s="85" t="s">
        <v>669</v>
      </c>
      <c r="D269" s="91"/>
      <c r="E269" s="91"/>
      <c r="F269" s="92">
        <f t="shared" si="8"/>
        <v>0</v>
      </c>
      <c r="G269" s="371">
        <f t="shared" si="9"/>
        <v>0</v>
      </c>
    </row>
    <row r="270" spans="2:7" x14ac:dyDescent="0.25">
      <c r="B270" s="84" t="s">
        <v>670</v>
      </c>
      <c r="C270" s="85" t="s">
        <v>643</v>
      </c>
      <c r="D270" s="91"/>
      <c r="E270" s="91"/>
      <c r="F270" s="92">
        <f t="shared" si="8"/>
        <v>0</v>
      </c>
      <c r="G270" s="371">
        <f t="shared" si="9"/>
        <v>0</v>
      </c>
    </row>
    <row r="271" spans="2:7" x14ac:dyDescent="0.25">
      <c r="B271" s="84" t="s">
        <v>671</v>
      </c>
      <c r="C271" s="85" t="s">
        <v>645</v>
      </c>
      <c r="D271" s="91"/>
      <c r="E271" s="91"/>
      <c r="F271" s="92">
        <f t="shared" si="8"/>
        <v>0</v>
      </c>
      <c r="G271" s="371">
        <f t="shared" si="9"/>
        <v>0</v>
      </c>
    </row>
    <row r="272" spans="2:7" x14ac:dyDescent="0.25">
      <c r="B272" s="84" t="s">
        <v>672</v>
      </c>
      <c r="C272" s="85" t="s">
        <v>673</v>
      </c>
      <c r="D272" s="91"/>
      <c r="E272" s="91"/>
      <c r="F272" s="92">
        <f t="shared" si="8"/>
        <v>0</v>
      </c>
      <c r="G272" s="371">
        <f t="shared" si="9"/>
        <v>0</v>
      </c>
    </row>
    <row r="273" spans="2:7" x14ac:dyDescent="0.25">
      <c r="B273" s="84" t="s">
        <v>674</v>
      </c>
      <c r="C273" s="85" t="s">
        <v>649</v>
      </c>
      <c r="D273" s="91"/>
      <c r="E273" s="91"/>
      <c r="F273" s="92">
        <f t="shared" si="8"/>
        <v>0</v>
      </c>
      <c r="G273" s="371">
        <f t="shared" si="9"/>
        <v>0</v>
      </c>
    </row>
    <row r="274" spans="2:7" x14ac:dyDescent="0.25">
      <c r="B274" s="84" t="s">
        <v>675</v>
      </c>
      <c r="C274" s="85" t="s">
        <v>651</v>
      </c>
      <c r="D274" s="91"/>
      <c r="E274" s="91"/>
      <c r="F274" s="92">
        <f t="shared" si="8"/>
        <v>0</v>
      </c>
      <c r="G274" s="371">
        <f t="shared" si="9"/>
        <v>0</v>
      </c>
    </row>
    <row r="275" spans="2:7" x14ac:dyDescent="0.25">
      <c r="B275" s="84" t="s">
        <v>676</v>
      </c>
      <c r="C275" s="85" t="s">
        <v>677</v>
      </c>
      <c r="D275" s="91"/>
      <c r="E275" s="91"/>
      <c r="F275" s="92">
        <f t="shared" si="8"/>
        <v>0</v>
      </c>
      <c r="G275" s="371">
        <f t="shared" si="9"/>
        <v>0</v>
      </c>
    </row>
    <row r="276" spans="2:7" x14ac:dyDescent="0.25">
      <c r="B276" s="84" t="s">
        <v>678</v>
      </c>
      <c r="C276" s="85" t="s">
        <v>679</v>
      </c>
      <c r="D276" s="91"/>
      <c r="E276" s="91"/>
      <c r="F276" s="92">
        <f t="shared" si="8"/>
        <v>0</v>
      </c>
      <c r="G276" s="371">
        <f t="shared" si="9"/>
        <v>0</v>
      </c>
    </row>
    <row r="277" spans="2:7" x14ac:dyDescent="0.25">
      <c r="B277" s="84" t="s">
        <v>680</v>
      </c>
      <c r="C277" s="85" t="s">
        <v>681</v>
      </c>
      <c r="D277" s="91"/>
      <c r="E277" s="91"/>
      <c r="F277" s="92">
        <f t="shared" si="8"/>
        <v>0</v>
      </c>
      <c r="G277" s="371">
        <f t="shared" si="9"/>
        <v>0</v>
      </c>
    </row>
    <row r="278" spans="2:7" x14ac:dyDescent="0.25">
      <c r="B278" s="84" t="s">
        <v>682</v>
      </c>
      <c r="C278" s="85" t="s">
        <v>683</v>
      </c>
      <c r="D278" s="91"/>
      <c r="E278" s="91"/>
      <c r="F278" s="92">
        <f t="shared" si="8"/>
        <v>0</v>
      </c>
      <c r="G278" s="371">
        <f t="shared" si="9"/>
        <v>0</v>
      </c>
    </row>
    <row r="279" spans="2:7" x14ac:dyDescent="0.25">
      <c r="B279" s="84" t="s">
        <v>684</v>
      </c>
      <c r="C279" s="85" t="s">
        <v>685</v>
      </c>
      <c r="D279" s="91"/>
      <c r="E279" s="91"/>
      <c r="F279" s="92">
        <f t="shared" si="8"/>
        <v>0</v>
      </c>
      <c r="G279" s="371">
        <f t="shared" si="9"/>
        <v>0</v>
      </c>
    </row>
    <row r="280" spans="2:7" x14ac:dyDescent="0.25">
      <c r="B280" s="84" t="s">
        <v>686</v>
      </c>
      <c r="C280" s="85" t="s">
        <v>685</v>
      </c>
      <c r="D280" s="91"/>
      <c r="E280" s="91"/>
      <c r="F280" s="92">
        <f t="shared" si="8"/>
        <v>0</v>
      </c>
      <c r="G280" s="371">
        <f t="shared" si="9"/>
        <v>0</v>
      </c>
    </row>
    <row r="281" spans="2:7" x14ac:dyDescent="0.25">
      <c r="B281" s="84" t="s">
        <v>687</v>
      </c>
      <c r="C281" s="85" t="s">
        <v>688</v>
      </c>
      <c r="D281" s="91"/>
      <c r="E281" s="91"/>
      <c r="F281" s="92">
        <f t="shared" si="8"/>
        <v>0</v>
      </c>
      <c r="G281" s="371">
        <f t="shared" si="9"/>
        <v>0</v>
      </c>
    </row>
    <row r="282" spans="2:7" x14ac:dyDescent="0.25">
      <c r="B282" s="84" t="s">
        <v>689</v>
      </c>
      <c r="C282" s="85" t="s">
        <v>690</v>
      </c>
      <c r="D282" s="91"/>
      <c r="E282" s="91"/>
      <c r="F282" s="92">
        <f t="shared" si="8"/>
        <v>0</v>
      </c>
      <c r="G282" s="371">
        <f t="shared" si="9"/>
        <v>0</v>
      </c>
    </row>
    <row r="283" spans="2:7" x14ac:dyDescent="0.25">
      <c r="B283" s="84" t="s">
        <v>691</v>
      </c>
      <c r="C283" s="85" t="s">
        <v>690</v>
      </c>
      <c r="D283" s="91"/>
      <c r="E283" s="91"/>
      <c r="F283" s="92">
        <f t="shared" si="8"/>
        <v>0</v>
      </c>
      <c r="G283" s="371">
        <f t="shared" si="9"/>
        <v>0</v>
      </c>
    </row>
    <row r="284" spans="2:7" x14ac:dyDescent="0.25">
      <c r="B284" s="84" t="s">
        <v>692</v>
      </c>
      <c r="C284" s="85" t="s">
        <v>693</v>
      </c>
      <c r="D284" s="91"/>
      <c r="E284" s="91"/>
      <c r="F284" s="92">
        <f t="shared" si="8"/>
        <v>0</v>
      </c>
      <c r="G284" s="371">
        <f t="shared" si="9"/>
        <v>0</v>
      </c>
    </row>
    <row r="285" spans="2:7" x14ac:dyDescent="0.25">
      <c r="B285" s="84" t="s">
        <v>694</v>
      </c>
      <c r="C285" s="85" t="s">
        <v>695</v>
      </c>
      <c r="D285" s="91"/>
      <c r="E285" s="91"/>
      <c r="F285" s="92">
        <f t="shared" si="8"/>
        <v>0</v>
      </c>
      <c r="G285" s="371">
        <f t="shared" si="9"/>
        <v>0</v>
      </c>
    </row>
    <row r="286" spans="2:7" x14ac:dyDescent="0.25">
      <c r="B286" s="84" t="s">
        <v>696</v>
      </c>
      <c r="C286" s="85" t="s">
        <v>695</v>
      </c>
      <c r="D286" s="91"/>
      <c r="E286" s="91"/>
      <c r="F286" s="92">
        <f t="shared" si="8"/>
        <v>0</v>
      </c>
      <c r="G286" s="371">
        <f t="shared" si="9"/>
        <v>0</v>
      </c>
    </row>
    <row r="287" spans="2:7" x14ac:dyDescent="0.25">
      <c r="B287" s="84" t="s">
        <v>697</v>
      </c>
      <c r="C287" s="85" t="s">
        <v>698</v>
      </c>
      <c r="D287" s="91"/>
      <c r="E287" s="91"/>
      <c r="F287" s="92">
        <f t="shared" si="8"/>
        <v>0</v>
      </c>
      <c r="G287" s="371">
        <f t="shared" si="9"/>
        <v>0</v>
      </c>
    </row>
    <row r="288" spans="2:7" x14ac:dyDescent="0.25">
      <c r="B288" s="84" t="s">
        <v>699</v>
      </c>
      <c r="C288" s="85" t="s">
        <v>700</v>
      </c>
      <c r="D288" s="91"/>
      <c r="E288" s="91"/>
      <c r="F288" s="92">
        <f t="shared" si="8"/>
        <v>0</v>
      </c>
      <c r="G288" s="371">
        <f t="shared" si="9"/>
        <v>0</v>
      </c>
    </row>
    <row r="289" spans="2:7" x14ac:dyDescent="0.25">
      <c r="B289" s="84" t="s">
        <v>701</v>
      </c>
      <c r="C289" s="85" t="s">
        <v>702</v>
      </c>
      <c r="D289" s="91"/>
      <c r="E289" s="91"/>
      <c r="F289" s="92">
        <f t="shared" si="8"/>
        <v>0</v>
      </c>
      <c r="G289" s="371">
        <f t="shared" si="9"/>
        <v>0</v>
      </c>
    </row>
    <row r="290" spans="2:7" x14ac:dyDescent="0.25">
      <c r="B290" s="84" t="s">
        <v>703</v>
      </c>
      <c r="C290" s="85" t="s">
        <v>704</v>
      </c>
      <c r="D290" s="91"/>
      <c r="E290" s="91"/>
      <c r="F290" s="92">
        <f t="shared" si="8"/>
        <v>0</v>
      </c>
      <c r="G290" s="371">
        <f t="shared" si="9"/>
        <v>0</v>
      </c>
    </row>
    <row r="291" spans="2:7" x14ac:dyDescent="0.25">
      <c r="B291" s="84" t="s">
        <v>705</v>
      </c>
      <c r="C291" s="85" t="s">
        <v>388</v>
      </c>
      <c r="D291" s="91"/>
      <c r="E291" s="91"/>
      <c r="F291" s="92">
        <f t="shared" si="8"/>
        <v>0</v>
      </c>
      <c r="G291" s="371">
        <f t="shared" si="9"/>
        <v>0</v>
      </c>
    </row>
    <row r="292" spans="2:7" x14ac:dyDescent="0.25">
      <c r="B292" s="84" t="s">
        <v>706</v>
      </c>
      <c r="C292" s="85" t="s">
        <v>388</v>
      </c>
      <c r="D292" s="91"/>
      <c r="E292" s="91"/>
      <c r="F292" s="92">
        <f t="shared" si="8"/>
        <v>0</v>
      </c>
      <c r="G292" s="371">
        <f t="shared" si="9"/>
        <v>0</v>
      </c>
    </row>
    <row r="293" spans="2:7" x14ac:dyDescent="0.25">
      <c r="B293" s="84" t="s">
        <v>707</v>
      </c>
      <c r="C293" s="85" t="s">
        <v>390</v>
      </c>
      <c r="D293" s="91"/>
      <c r="E293" s="91"/>
      <c r="F293" s="92">
        <f t="shared" si="8"/>
        <v>0</v>
      </c>
      <c r="G293" s="371">
        <f t="shared" si="9"/>
        <v>0</v>
      </c>
    </row>
    <row r="294" spans="2:7" x14ac:dyDescent="0.25">
      <c r="B294" s="84" t="s">
        <v>708</v>
      </c>
      <c r="C294" s="85" t="s">
        <v>392</v>
      </c>
      <c r="D294" s="91"/>
      <c r="E294" s="91"/>
      <c r="F294" s="92">
        <f t="shared" si="8"/>
        <v>0</v>
      </c>
      <c r="G294" s="371">
        <f t="shared" si="9"/>
        <v>0</v>
      </c>
    </row>
    <row r="295" spans="2:7" x14ac:dyDescent="0.25">
      <c r="B295" s="84" t="s">
        <v>709</v>
      </c>
      <c r="C295" s="85" t="s">
        <v>710</v>
      </c>
      <c r="D295" s="91"/>
      <c r="E295" s="91"/>
      <c r="F295" s="92">
        <f t="shared" si="8"/>
        <v>0</v>
      </c>
      <c r="G295" s="371">
        <f t="shared" si="9"/>
        <v>0</v>
      </c>
    </row>
    <row r="296" spans="2:7" x14ac:dyDescent="0.25">
      <c r="B296" s="84" t="s">
        <v>711</v>
      </c>
      <c r="C296" s="85" t="s">
        <v>712</v>
      </c>
      <c r="D296" s="91"/>
      <c r="E296" s="91"/>
      <c r="F296" s="92">
        <f t="shared" si="8"/>
        <v>0</v>
      </c>
      <c r="G296" s="371">
        <f t="shared" si="9"/>
        <v>0</v>
      </c>
    </row>
    <row r="297" spans="2:7" x14ac:dyDescent="0.25">
      <c r="B297" s="84" t="s">
        <v>713</v>
      </c>
      <c r="C297" s="85" t="s">
        <v>712</v>
      </c>
      <c r="D297" s="91"/>
      <c r="E297" s="91"/>
      <c r="F297" s="92">
        <f t="shared" si="8"/>
        <v>0</v>
      </c>
      <c r="G297" s="371">
        <f t="shared" si="9"/>
        <v>0</v>
      </c>
    </row>
    <row r="298" spans="2:7" x14ac:dyDescent="0.25">
      <c r="B298" s="84" t="s">
        <v>714</v>
      </c>
      <c r="C298" s="85" t="s">
        <v>715</v>
      </c>
      <c r="D298" s="91"/>
      <c r="E298" s="91"/>
      <c r="F298" s="92">
        <f t="shared" si="8"/>
        <v>0</v>
      </c>
      <c r="G298" s="371">
        <f t="shared" si="9"/>
        <v>0</v>
      </c>
    </row>
    <row r="299" spans="2:7" x14ac:dyDescent="0.25">
      <c r="B299" s="84" t="s">
        <v>716</v>
      </c>
      <c r="C299" s="85" t="s">
        <v>717</v>
      </c>
      <c r="D299" s="91"/>
      <c r="E299" s="91"/>
      <c r="F299" s="92">
        <f t="shared" si="8"/>
        <v>0</v>
      </c>
      <c r="G299" s="371">
        <f t="shared" si="9"/>
        <v>0</v>
      </c>
    </row>
    <row r="300" spans="2:7" x14ac:dyDescent="0.25">
      <c r="B300" s="84" t="s">
        <v>718</v>
      </c>
      <c r="C300" s="85" t="s">
        <v>719</v>
      </c>
      <c r="D300" s="91"/>
      <c r="E300" s="91"/>
      <c r="F300" s="92">
        <f t="shared" si="8"/>
        <v>0</v>
      </c>
      <c r="G300" s="371">
        <f t="shared" si="9"/>
        <v>0</v>
      </c>
    </row>
    <row r="301" spans="2:7" x14ac:dyDescent="0.25">
      <c r="B301" s="84" t="s">
        <v>720</v>
      </c>
      <c r="C301" s="85" t="s">
        <v>721</v>
      </c>
      <c r="D301" s="91"/>
      <c r="E301" s="91"/>
      <c r="F301" s="92">
        <f t="shared" si="8"/>
        <v>0</v>
      </c>
      <c r="G301" s="371">
        <f t="shared" si="9"/>
        <v>0</v>
      </c>
    </row>
    <row r="302" spans="2:7" x14ac:dyDescent="0.25">
      <c r="B302" s="84" t="s">
        <v>722</v>
      </c>
      <c r="C302" s="85" t="s">
        <v>721</v>
      </c>
      <c r="D302" s="91"/>
      <c r="E302" s="91"/>
      <c r="F302" s="92">
        <f t="shared" si="8"/>
        <v>0</v>
      </c>
      <c r="G302" s="371">
        <f t="shared" si="9"/>
        <v>0</v>
      </c>
    </row>
    <row r="303" spans="2:7" x14ac:dyDescent="0.25">
      <c r="B303" s="84" t="s">
        <v>723</v>
      </c>
      <c r="C303" s="85" t="s">
        <v>724</v>
      </c>
      <c r="D303" s="91"/>
      <c r="E303" s="91"/>
      <c r="F303" s="92">
        <f t="shared" si="8"/>
        <v>0</v>
      </c>
      <c r="G303" s="371">
        <f t="shared" si="9"/>
        <v>0</v>
      </c>
    </row>
    <row r="304" spans="2:7" x14ac:dyDescent="0.25">
      <c r="B304" s="84" t="s">
        <v>725</v>
      </c>
      <c r="C304" s="85" t="s">
        <v>726</v>
      </c>
      <c r="D304" s="91"/>
      <c r="E304" s="91"/>
      <c r="F304" s="92">
        <f t="shared" si="8"/>
        <v>0</v>
      </c>
      <c r="G304" s="371">
        <f t="shared" si="9"/>
        <v>0</v>
      </c>
    </row>
    <row r="305" spans="2:7" x14ac:dyDescent="0.25">
      <c r="B305" s="84" t="s">
        <v>727</v>
      </c>
      <c r="C305" s="85" t="s">
        <v>726</v>
      </c>
      <c r="D305" s="91"/>
      <c r="E305" s="91"/>
      <c r="F305" s="92">
        <f t="shared" si="8"/>
        <v>0</v>
      </c>
      <c r="G305" s="371">
        <f t="shared" si="9"/>
        <v>0</v>
      </c>
    </row>
    <row r="306" spans="2:7" x14ac:dyDescent="0.25">
      <c r="B306" s="84" t="s">
        <v>728</v>
      </c>
      <c r="C306" s="85" t="s">
        <v>729</v>
      </c>
      <c r="D306" s="91"/>
      <c r="E306" s="91"/>
      <c r="F306" s="92">
        <f t="shared" si="8"/>
        <v>0</v>
      </c>
      <c r="G306" s="371">
        <f t="shared" si="9"/>
        <v>0</v>
      </c>
    </row>
    <row r="307" spans="2:7" x14ac:dyDescent="0.25">
      <c r="B307" s="84" t="s">
        <v>730</v>
      </c>
      <c r="C307" s="85" t="s">
        <v>731</v>
      </c>
      <c r="D307" s="91"/>
      <c r="E307" s="91"/>
      <c r="F307" s="92">
        <f t="shared" si="8"/>
        <v>0</v>
      </c>
      <c r="G307" s="371">
        <f t="shared" si="9"/>
        <v>0</v>
      </c>
    </row>
    <row r="308" spans="2:7" x14ac:dyDescent="0.25">
      <c r="B308" s="84" t="s">
        <v>732</v>
      </c>
      <c r="C308" s="85" t="s">
        <v>733</v>
      </c>
      <c r="D308" s="91"/>
      <c r="E308" s="91"/>
      <c r="F308" s="92">
        <f t="shared" si="8"/>
        <v>0</v>
      </c>
      <c r="G308" s="371">
        <f t="shared" si="9"/>
        <v>0</v>
      </c>
    </row>
    <row r="309" spans="2:7" x14ac:dyDescent="0.25">
      <c r="B309" s="84" t="s">
        <v>734</v>
      </c>
      <c r="C309" s="85" t="s">
        <v>733</v>
      </c>
      <c r="D309" s="91"/>
      <c r="E309" s="91"/>
      <c r="F309" s="92">
        <f t="shared" si="8"/>
        <v>0</v>
      </c>
      <c r="G309" s="371">
        <f t="shared" si="9"/>
        <v>0</v>
      </c>
    </row>
    <row r="310" spans="2:7" x14ac:dyDescent="0.25">
      <c r="B310" s="84" t="s">
        <v>735</v>
      </c>
      <c r="C310" s="85" t="s">
        <v>733</v>
      </c>
      <c r="D310" s="91"/>
      <c r="E310" s="91"/>
      <c r="F310" s="92">
        <f t="shared" si="8"/>
        <v>0</v>
      </c>
      <c r="G310" s="371">
        <f t="shared" si="9"/>
        <v>0</v>
      </c>
    </row>
    <row r="311" spans="2:7" x14ac:dyDescent="0.25">
      <c r="B311" s="84" t="s">
        <v>736</v>
      </c>
      <c r="C311" s="85" t="s">
        <v>733</v>
      </c>
      <c r="D311" s="91"/>
      <c r="E311" s="91"/>
      <c r="F311" s="92">
        <f t="shared" si="8"/>
        <v>0</v>
      </c>
      <c r="G311" s="371">
        <f t="shared" si="9"/>
        <v>0</v>
      </c>
    </row>
    <row r="312" spans="2:7" x14ac:dyDescent="0.25">
      <c r="B312" s="84" t="s">
        <v>737</v>
      </c>
      <c r="C312" s="85" t="s">
        <v>738</v>
      </c>
      <c r="D312" s="91"/>
      <c r="E312" s="91"/>
      <c r="F312" s="92">
        <f t="shared" si="8"/>
        <v>0</v>
      </c>
      <c r="G312" s="371">
        <f t="shared" si="9"/>
        <v>0</v>
      </c>
    </row>
    <row r="313" spans="2:7" x14ac:dyDescent="0.25">
      <c r="B313" s="84" t="s">
        <v>739</v>
      </c>
      <c r="C313" s="85" t="s">
        <v>740</v>
      </c>
      <c r="D313" s="91"/>
      <c r="E313" s="91"/>
      <c r="F313" s="92">
        <f t="shared" si="8"/>
        <v>0</v>
      </c>
      <c r="G313" s="371">
        <f t="shared" si="9"/>
        <v>0</v>
      </c>
    </row>
    <row r="314" spans="2:7" x14ac:dyDescent="0.25">
      <c r="B314" s="84" t="s">
        <v>741</v>
      </c>
      <c r="C314" s="85" t="s">
        <v>742</v>
      </c>
      <c r="D314" s="91"/>
      <c r="E314" s="91"/>
      <c r="F314" s="92">
        <f t="shared" si="8"/>
        <v>0</v>
      </c>
      <c r="G314" s="371">
        <f t="shared" si="9"/>
        <v>0</v>
      </c>
    </row>
    <row r="315" spans="2:7" x14ac:dyDescent="0.25">
      <c r="B315" s="84" t="s">
        <v>743</v>
      </c>
      <c r="C315" s="85" t="s">
        <v>744</v>
      </c>
      <c r="D315" s="91"/>
      <c r="E315" s="91"/>
      <c r="F315" s="92">
        <f t="shared" si="8"/>
        <v>0</v>
      </c>
      <c r="G315" s="371">
        <f t="shared" si="9"/>
        <v>0</v>
      </c>
    </row>
    <row r="316" spans="2:7" x14ac:dyDescent="0.25">
      <c r="B316" s="84" t="s">
        <v>745</v>
      </c>
      <c r="C316" s="85" t="s">
        <v>746</v>
      </c>
      <c r="D316" s="91"/>
      <c r="E316" s="91"/>
      <c r="F316" s="92">
        <f t="shared" si="8"/>
        <v>0</v>
      </c>
      <c r="G316" s="371">
        <f t="shared" si="9"/>
        <v>0</v>
      </c>
    </row>
    <row r="317" spans="2:7" x14ac:dyDescent="0.25">
      <c r="B317" s="84" t="s">
        <v>747</v>
      </c>
      <c r="C317" s="85" t="s">
        <v>748</v>
      </c>
      <c r="D317" s="91"/>
      <c r="E317" s="91"/>
      <c r="F317" s="92">
        <f t="shared" si="8"/>
        <v>0</v>
      </c>
      <c r="G317" s="371">
        <f t="shared" si="9"/>
        <v>0</v>
      </c>
    </row>
    <row r="318" spans="2:7" ht="16.5" thickBot="1" x14ac:dyDescent="0.3">
      <c r="B318" s="89" t="s">
        <v>749</v>
      </c>
      <c r="C318" s="90" t="s">
        <v>748</v>
      </c>
      <c r="D318" s="94"/>
      <c r="E318" s="94"/>
      <c r="F318" s="95">
        <f t="shared" si="8"/>
        <v>0</v>
      </c>
      <c r="G318" s="372">
        <f t="shared" si="9"/>
        <v>0</v>
      </c>
    </row>
    <row r="319" spans="2:7" ht="16.5" thickTop="1" x14ac:dyDescent="0.25"/>
  </sheetData>
  <sheetProtection algorithmName="SHA-512" hashValue="2eevhxPBisRwQyfK5srGg/l0Kq8IPsSM5SrZgM83mdWzS7/+gF38VPHGLBnX6CpMkPMvMRstkEFntmMekdVNYQ==" saltValue="//zYeymovgcGdAZbZcGs2A==" spinCount="100000" sheet="1" objects="1" scenarios="1" formatCells="0" formatColumns="0" formatRows="0"/>
  <mergeCells count="3">
    <mergeCell ref="B4:C4"/>
    <mergeCell ref="F3:G3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V20"/>
  <sheetViews>
    <sheetView showGridLines="0" workbookViewId="0">
      <selection activeCell="G3" sqref="G3"/>
    </sheetView>
  </sheetViews>
  <sheetFormatPr baseColWidth="10" defaultRowHeight="15.75" x14ac:dyDescent="0.25"/>
  <cols>
    <col min="1" max="1" width="5" style="72" customWidth="1"/>
    <col min="2" max="2" width="28.85546875" style="72" customWidth="1"/>
    <col min="3" max="3" width="24.7109375" style="72" customWidth="1"/>
    <col min="4" max="4" width="30.28515625" style="72" customWidth="1"/>
    <col min="5" max="5" width="25.28515625" style="72" customWidth="1"/>
    <col min="6" max="6" width="22.5703125" style="72" customWidth="1"/>
    <col min="7" max="7" width="20.5703125" style="72" customWidth="1"/>
    <col min="8" max="22" width="11.42578125" style="222"/>
    <col min="23" max="16384" width="11.42578125" style="69"/>
  </cols>
  <sheetData>
    <row r="1" spans="2:7" ht="21" customHeight="1" x14ac:dyDescent="0.25"/>
    <row r="2" spans="2:7" ht="18" x14ac:dyDescent="0.25">
      <c r="B2" s="482" t="s">
        <v>845</v>
      </c>
      <c r="C2" s="482"/>
      <c r="D2" s="482"/>
      <c r="E2" s="482"/>
      <c r="F2" s="482"/>
      <c r="G2" s="482"/>
    </row>
    <row r="3" spans="2:7" ht="18" x14ac:dyDescent="0.25">
      <c r="B3" s="483" t="s">
        <v>765</v>
      </c>
      <c r="C3" s="484"/>
      <c r="D3" s="484"/>
      <c r="E3" s="485"/>
      <c r="F3" s="374" t="s">
        <v>1322</v>
      </c>
      <c r="G3" s="394" t="s">
        <v>1323</v>
      </c>
    </row>
    <row r="4" spans="2:7" x14ac:dyDescent="0.25">
      <c r="B4" s="3" t="s">
        <v>101</v>
      </c>
      <c r="C4" s="42" t="s">
        <v>763</v>
      </c>
      <c r="D4" s="42" t="s">
        <v>140</v>
      </c>
      <c r="E4" s="42" t="s">
        <v>768</v>
      </c>
      <c r="F4" s="4" t="s">
        <v>769</v>
      </c>
      <c r="G4" s="5" t="s">
        <v>767</v>
      </c>
    </row>
    <row r="5" spans="2:7" x14ac:dyDescent="0.25">
      <c r="B5" s="389" t="s">
        <v>102</v>
      </c>
      <c r="C5" s="171"/>
      <c r="D5" s="171"/>
      <c r="E5" s="172"/>
      <c r="F5" s="173"/>
      <c r="G5" s="56">
        <f>SUM(C5:F5)</f>
        <v>0</v>
      </c>
    </row>
    <row r="6" spans="2:7" x14ac:dyDescent="0.25">
      <c r="B6" s="389" t="s">
        <v>103</v>
      </c>
      <c r="C6" s="171"/>
      <c r="D6" s="171"/>
      <c r="E6" s="172"/>
      <c r="F6" s="173"/>
      <c r="G6" s="56">
        <f t="shared" ref="G6:G19" si="0">SUM(C6:F6)</f>
        <v>0</v>
      </c>
    </row>
    <row r="7" spans="2:7" x14ac:dyDescent="0.25">
      <c r="B7" s="389" t="s">
        <v>104</v>
      </c>
      <c r="C7" s="171"/>
      <c r="D7" s="171"/>
      <c r="E7" s="172"/>
      <c r="F7" s="173"/>
      <c r="G7" s="56">
        <f t="shared" si="0"/>
        <v>0</v>
      </c>
    </row>
    <row r="8" spans="2:7" x14ac:dyDescent="0.25">
      <c r="B8" s="389" t="s">
        <v>105</v>
      </c>
      <c r="C8" s="171"/>
      <c r="D8" s="171"/>
      <c r="E8" s="174"/>
      <c r="F8" s="175"/>
      <c r="G8" s="56">
        <f t="shared" si="0"/>
        <v>0</v>
      </c>
    </row>
    <row r="9" spans="2:7" x14ac:dyDescent="0.25">
      <c r="B9" s="389" t="s">
        <v>106</v>
      </c>
      <c r="C9" s="171"/>
      <c r="D9" s="171"/>
      <c r="E9" s="174"/>
      <c r="F9" s="175"/>
      <c r="G9" s="56">
        <f t="shared" si="0"/>
        <v>0</v>
      </c>
    </row>
    <row r="10" spans="2:7" x14ac:dyDescent="0.25">
      <c r="B10" s="389" t="s">
        <v>107</v>
      </c>
      <c r="C10" s="171"/>
      <c r="D10" s="171"/>
      <c r="E10" s="174"/>
      <c r="F10" s="175"/>
      <c r="G10" s="56">
        <f t="shared" si="0"/>
        <v>0</v>
      </c>
    </row>
    <row r="11" spans="2:7" x14ac:dyDescent="0.25">
      <c r="B11" s="389" t="s">
        <v>108</v>
      </c>
      <c r="C11" s="171"/>
      <c r="D11" s="171"/>
      <c r="E11" s="174"/>
      <c r="F11" s="175"/>
      <c r="G11" s="56">
        <f t="shared" si="0"/>
        <v>0</v>
      </c>
    </row>
    <row r="12" spans="2:7" x14ac:dyDescent="0.25">
      <c r="B12" s="389" t="s">
        <v>109</v>
      </c>
      <c r="C12" s="171"/>
      <c r="D12" s="171"/>
      <c r="E12" s="174"/>
      <c r="F12" s="175"/>
      <c r="G12" s="56">
        <f t="shared" si="0"/>
        <v>0</v>
      </c>
    </row>
    <row r="13" spans="2:7" x14ac:dyDescent="0.25">
      <c r="B13" s="389" t="s">
        <v>110</v>
      </c>
      <c r="C13" s="171"/>
      <c r="D13" s="171"/>
      <c r="E13" s="174"/>
      <c r="F13" s="175"/>
      <c r="G13" s="56">
        <f t="shared" si="0"/>
        <v>0</v>
      </c>
    </row>
    <row r="14" spans="2:7" x14ac:dyDescent="0.25">
      <c r="B14" s="389" t="s">
        <v>111</v>
      </c>
      <c r="C14" s="171"/>
      <c r="D14" s="171"/>
      <c r="E14" s="174"/>
      <c r="F14" s="175"/>
      <c r="G14" s="56">
        <f t="shared" si="0"/>
        <v>0</v>
      </c>
    </row>
    <row r="15" spans="2:7" x14ac:dyDescent="0.25">
      <c r="B15" s="389" t="s">
        <v>112</v>
      </c>
      <c r="C15" s="171"/>
      <c r="D15" s="171"/>
      <c r="E15" s="176"/>
      <c r="F15" s="177"/>
      <c r="G15" s="56">
        <f t="shared" si="0"/>
        <v>0</v>
      </c>
    </row>
    <row r="16" spans="2:7" x14ac:dyDescent="0.25">
      <c r="B16" s="389" t="s">
        <v>113</v>
      </c>
      <c r="C16" s="171"/>
      <c r="D16" s="171"/>
      <c r="E16" s="174"/>
      <c r="F16" s="175"/>
      <c r="G16" s="56">
        <f t="shared" si="0"/>
        <v>0</v>
      </c>
    </row>
    <row r="17" spans="2:7" x14ac:dyDescent="0.25">
      <c r="B17" s="389" t="s">
        <v>114</v>
      </c>
      <c r="C17" s="171"/>
      <c r="D17" s="171"/>
      <c r="E17" s="174"/>
      <c r="F17" s="175"/>
      <c r="G17" s="56">
        <f t="shared" si="0"/>
        <v>0</v>
      </c>
    </row>
    <row r="18" spans="2:7" x14ac:dyDescent="0.25">
      <c r="B18" s="389" t="s">
        <v>115</v>
      </c>
      <c r="C18" s="171"/>
      <c r="D18" s="171"/>
      <c r="E18" s="176"/>
      <c r="F18" s="177"/>
      <c r="G18" s="56">
        <f t="shared" si="0"/>
        <v>0</v>
      </c>
    </row>
    <row r="19" spans="2:7" x14ac:dyDescent="0.25">
      <c r="B19" s="389" t="s">
        <v>116</v>
      </c>
      <c r="C19" s="171"/>
      <c r="D19" s="171"/>
      <c r="E19" s="176"/>
      <c r="F19" s="177"/>
      <c r="G19" s="56">
        <f t="shared" si="0"/>
        <v>0</v>
      </c>
    </row>
    <row r="20" spans="2:7" x14ac:dyDescent="0.25">
      <c r="B20" s="138" t="s">
        <v>36</v>
      </c>
      <c r="C20" s="43">
        <f>SUM(C5:C19)</f>
        <v>0</v>
      </c>
      <c r="D20" s="43">
        <f t="shared" ref="D20:F20" si="1">SUM(D5:D19)</f>
        <v>0</v>
      </c>
      <c r="E20" s="43">
        <f t="shared" si="1"/>
        <v>0</v>
      </c>
      <c r="F20" s="43">
        <f t="shared" si="1"/>
        <v>0</v>
      </c>
      <c r="G20" s="6">
        <f>SUM(G5:G19)</f>
        <v>0</v>
      </c>
    </row>
  </sheetData>
  <sheetProtection algorithmName="SHA-512" hashValue="gHVKMi17KTA1X0imnjaCUHSlM0sCL4UxDUp/svwS+C0X0sVb1JxLRRnh8Ur+9lmPowq++dg/T27QBjarOVRU8A==" saltValue="2VpMohf1a6aWSUbNZg9tzA==" spinCount="100000" sheet="1" objects="1" scenarios="1" formatCells="0" formatColumns="0" formatRows="0"/>
  <protectedRanges>
    <protectedRange sqref="F28:F42 G5:G19" name="Rango1_1_4" securityDescriptor="O:WDG:WDD:(A;;CC;;;WD)"/>
    <protectedRange sqref="E5:F19 D28:E42" name="Rango1_2_4" securityDescriptor="O:WDG:WDD:(A;;CC;;;WD)"/>
    <protectedRange sqref="F51:F70 F80:F89" name="Rango1_1_5" securityDescriptor="O:WDG:WDD:(A;;CC;;;WD)"/>
  </protectedRanges>
  <mergeCells count="2">
    <mergeCell ref="B2:G2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J32"/>
  <sheetViews>
    <sheetView showGridLines="0" workbookViewId="0">
      <selection activeCell="G3" sqref="G3"/>
    </sheetView>
  </sheetViews>
  <sheetFormatPr baseColWidth="10" defaultRowHeight="15.75" x14ac:dyDescent="0.25"/>
  <cols>
    <col min="1" max="1" width="5" style="71" customWidth="1"/>
    <col min="2" max="2" width="28.85546875" style="71" customWidth="1"/>
    <col min="3" max="3" width="24.7109375" style="71" customWidth="1"/>
    <col min="4" max="4" width="30.28515625" style="71" customWidth="1"/>
    <col min="5" max="5" width="25.28515625" style="71" customWidth="1"/>
    <col min="6" max="6" width="22.5703125" style="71" customWidth="1"/>
    <col min="7" max="7" width="20.5703125" style="71" customWidth="1"/>
    <col min="8" max="10" width="11.42578125" style="222"/>
    <col min="11" max="16384" width="11.42578125" style="69"/>
  </cols>
  <sheetData>
    <row r="1" spans="1:7" ht="21" customHeight="1" x14ac:dyDescent="0.25"/>
    <row r="2" spans="1:7" ht="18" x14ac:dyDescent="0.25">
      <c r="B2" s="482" t="s">
        <v>845</v>
      </c>
      <c r="C2" s="482"/>
      <c r="D2" s="482"/>
      <c r="E2" s="482"/>
      <c r="F2" s="482"/>
      <c r="G2" s="482"/>
    </row>
    <row r="3" spans="1:7" s="222" customFormat="1" ht="18" x14ac:dyDescent="0.25">
      <c r="A3" s="72"/>
      <c r="B3" s="483" t="s">
        <v>137</v>
      </c>
      <c r="C3" s="484"/>
      <c r="D3" s="484"/>
      <c r="E3" s="485"/>
      <c r="F3" s="374" t="s">
        <v>1322</v>
      </c>
      <c r="G3" s="394" t="s">
        <v>1323</v>
      </c>
    </row>
    <row r="4" spans="1:7" s="222" customFormat="1" x14ac:dyDescent="0.25">
      <c r="A4" s="72"/>
      <c r="B4" s="3" t="s">
        <v>101</v>
      </c>
      <c r="C4" s="42" t="s">
        <v>763</v>
      </c>
      <c r="D4" s="42" t="s">
        <v>140</v>
      </c>
      <c r="E4" s="42" t="s">
        <v>768</v>
      </c>
      <c r="F4" s="4" t="s">
        <v>769</v>
      </c>
      <c r="G4" s="5" t="s">
        <v>767</v>
      </c>
    </row>
    <row r="5" spans="1:7" x14ac:dyDescent="0.25">
      <c r="B5" s="389" t="s">
        <v>102</v>
      </c>
      <c r="C5" s="131"/>
      <c r="D5" s="131"/>
      <c r="E5" s="132"/>
      <c r="F5" s="133"/>
      <c r="G5" s="56">
        <f>SUM(C5:F5)</f>
        <v>0</v>
      </c>
    </row>
    <row r="6" spans="1:7" x14ac:dyDescent="0.25">
      <c r="B6" s="389" t="s">
        <v>103</v>
      </c>
      <c r="C6" s="131"/>
      <c r="D6" s="131"/>
      <c r="E6" s="132"/>
      <c r="F6" s="133"/>
      <c r="G6" s="56">
        <f t="shared" ref="G6:G19" si="0">SUM(C6:F6)</f>
        <v>0</v>
      </c>
    </row>
    <row r="7" spans="1:7" x14ac:dyDescent="0.25">
      <c r="B7" s="389" t="s">
        <v>104</v>
      </c>
      <c r="C7" s="131"/>
      <c r="D7" s="131"/>
      <c r="E7" s="132"/>
      <c r="F7" s="133"/>
      <c r="G7" s="56">
        <f t="shared" si="0"/>
        <v>0</v>
      </c>
    </row>
    <row r="8" spans="1:7" x14ac:dyDescent="0.25">
      <c r="B8" s="389" t="s">
        <v>105</v>
      </c>
      <c r="C8" s="131"/>
      <c r="D8" s="131"/>
      <c r="E8" s="134"/>
      <c r="F8" s="135"/>
      <c r="G8" s="56">
        <f t="shared" si="0"/>
        <v>0</v>
      </c>
    </row>
    <row r="9" spans="1:7" x14ac:dyDescent="0.25">
      <c r="B9" s="389" t="s">
        <v>106</v>
      </c>
      <c r="C9" s="131"/>
      <c r="D9" s="131"/>
      <c r="E9" s="134"/>
      <c r="F9" s="135"/>
      <c r="G9" s="56">
        <f t="shared" si="0"/>
        <v>0</v>
      </c>
    </row>
    <row r="10" spans="1:7" x14ac:dyDescent="0.25">
      <c r="B10" s="389" t="s">
        <v>107</v>
      </c>
      <c r="C10" s="131"/>
      <c r="D10" s="131"/>
      <c r="E10" s="134"/>
      <c r="F10" s="135"/>
      <c r="G10" s="56">
        <f t="shared" si="0"/>
        <v>0</v>
      </c>
    </row>
    <row r="11" spans="1:7" x14ac:dyDescent="0.25">
      <c r="B11" s="389" t="s">
        <v>108</v>
      </c>
      <c r="C11" s="131"/>
      <c r="D11" s="131"/>
      <c r="E11" s="134"/>
      <c r="F11" s="135"/>
      <c r="G11" s="56">
        <f t="shared" si="0"/>
        <v>0</v>
      </c>
    </row>
    <row r="12" spans="1:7" x14ac:dyDescent="0.25">
      <c r="B12" s="389" t="s">
        <v>109</v>
      </c>
      <c r="C12" s="131"/>
      <c r="D12" s="131"/>
      <c r="E12" s="134"/>
      <c r="F12" s="135"/>
      <c r="G12" s="56">
        <f t="shared" si="0"/>
        <v>0</v>
      </c>
    </row>
    <row r="13" spans="1:7" x14ac:dyDescent="0.25">
      <c r="B13" s="389" t="s">
        <v>110</v>
      </c>
      <c r="C13" s="131"/>
      <c r="D13" s="131"/>
      <c r="E13" s="134"/>
      <c r="F13" s="135"/>
      <c r="G13" s="56">
        <f t="shared" si="0"/>
        <v>0</v>
      </c>
    </row>
    <row r="14" spans="1:7" x14ac:dyDescent="0.25">
      <c r="B14" s="389" t="s">
        <v>111</v>
      </c>
      <c r="C14" s="131"/>
      <c r="D14" s="131"/>
      <c r="E14" s="134"/>
      <c r="F14" s="135"/>
      <c r="G14" s="56">
        <f t="shared" si="0"/>
        <v>0</v>
      </c>
    </row>
    <row r="15" spans="1:7" x14ac:dyDescent="0.25">
      <c r="B15" s="389" t="s">
        <v>112</v>
      </c>
      <c r="C15" s="131"/>
      <c r="D15" s="131"/>
      <c r="E15" s="136"/>
      <c r="F15" s="137"/>
      <c r="G15" s="56">
        <f t="shared" si="0"/>
        <v>0</v>
      </c>
    </row>
    <row r="16" spans="1:7" x14ac:dyDescent="0.25">
      <c r="B16" s="389" t="s">
        <v>113</v>
      </c>
      <c r="C16" s="131"/>
      <c r="D16" s="131"/>
      <c r="E16" s="134"/>
      <c r="F16" s="135"/>
      <c r="G16" s="56">
        <f t="shared" si="0"/>
        <v>0</v>
      </c>
    </row>
    <row r="17" spans="1:7" x14ac:dyDescent="0.25">
      <c r="B17" s="389" t="s">
        <v>114</v>
      </c>
      <c r="C17" s="131"/>
      <c r="D17" s="131"/>
      <c r="E17" s="134"/>
      <c r="F17" s="135"/>
      <c r="G17" s="56">
        <f t="shared" si="0"/>
        <v>0</v>
      </c>
    </row>
    <row r="18" spans="1:7" x14ac:dyDescent="0.25">
      <c r="B18" s="389" t="s">
        <v>115</v>
      </c>
      <c r="C18" s="131"/>
      <c r="D18" s="131"/>
      <c r="E18" s="136"/>
      <c r="F18" s="137"/>
      <c r="G18" s="56">
        <f t="shared" si="0"/>
        <v>0</v>
      </c>
    </row>
    <row r="19" spans="1:7" x14ac:dyDescent="0.25">
      <c r="B19" s="389" t="s">
        <v>116</v>
      </c>
      <c r="C19" s="131"/>
      <c r="D19" s="131"/>
      <c r="E19" s="136"/>
      <c r="F19" s="137"/>
      <c r="G19" s="56">
        <f t="shared" si="0"/>
        <v>0</v>
      </c>
    </row>
    <row r="20" spans="1:7" s="222" customFormat="1" x14ac:dyDescent="0.25">
      <c r="A20" s="72"/>
      <c r="B20" s="138" t="s">
        <v>36</v>
      </c>
      <c r="C20" s="43">
        <f>SUM(C5:C19)</f>
        <v>0</v>
      </c>
      <c r="D20" s="43">
        <f t="shared" ref="D20:F20" si="1">SUM(D5:D19)</f>
        <v>0</v>
      </c>
      <c r="E20" s="43">
        <f t="shared" si="1"/>
        <v>0</v>
      </c>
      <c r="F20" s="43">
        <f t="shared" si="1"/>
        <v>0</v>
      </c>
      <c r="G20" s="6">
        <f>SUM(G5:G19)</f>
        <v>0</v>
      </c>
    </row>
    <row r="21" spans="1:7" s="222" customFormat="1" ht="16.5" thickBot="1" x14ac:dyDescent="0.3">
      <c r="A21" s="72"/>
      <c r="B21" s="72"/>
      <c r="C21" s="72"/>
      <c r="D21" s="72"/>
      <c r="E21" s="72"/>
      <c r="F21" s="72"/>
      <c r="G21" s="72"/>
    </row>
    <row r="22" spans="1:7" ht="17.25" thickTop="1" thickBot="1" x14ac:dyDescent="0.3">
      <c r="B22" s="96" t="s">
        <v>139</v>
      </c>
      <c r="C22" s="139"/>
      <c r="G22" s="69"/>
    </row>
    <row r="23" spans="1:7" s="222" customFormat="1" ht="16.5" thickTop="1" x14ac:dyDescent="0.25">
      <c r="A23" s="72"/>
      <c r="B23" s="72"/>
      <c r="C23" s="72"/>
      <c r="D23" s="72"/>
      <c r="E23" s="72"/>
      <c r="F23" s="72"/>
      <c r="G23" s="72"/>
    </row>
    <row r="24" spans="1:7" s="222" customFormat="1" x14ac:dyDescent="0.25">
      <c r="A24" s="72"/>
      <c r="B24" s="72"/>
      <c r="C24" s="72"/>
      <c r="D24" s="72"/>
      <c r="E24" s="72"/>
      <c r="F24" s="72"/>
      <c r="G24" s="72"/>
    </row>
    <row r="25" spans="1:7" s="222" customFormat="1" x14ac:dyDescent="0.25">
      <c r="A25" s="72"/>
      <c r="B25" s="72"/>
      <c r="C25" s="72"/>
      <c r="D25" s="72"/>
      <c r="E25" s="72"/>
      <c r="F25" s="72"/>
      <c r="G25" s="72"/>
    </row>
    <row r="26" spans="1:7" s="222" customFormat="1" x14ac:dyDescent="0.25">
      <c r="A26" s="72"/>
      <c r="B26" s="72"/>
      <c r="C26" s="72"/>
      <c r="D26" s="72"/>
      <c r="E26" s="72"/>
      <c r="F26" s="72"/>
      <c r="G26" s="72"/>
    </row>
    <row r="27" spans="1:7" s="222" customFormat="1" x14ac:dyDescent="0.25">
      <c r="A27" s="72"/>
      <c r="B27" s="72"/>
      <c r="C27" s="72"/>
      <c r="D27" s="72"/>
      <c r="E27" s="72"/>
      <c r="F27" s="72"/>
      <c r="G27" s="72"/>
    </row>
    <row r="28" spans="1:7" s="222" customFormat="1" x14ac:dyDescent="0.25">
      <c r="A28" s="72"/>
      <c r="B28" s="72"/>
      <c r="C28" s="72"/>
      <c r="D28" s="72"/>
      <c r="E28" s="72"/>
      <c r="F28" s="72"/>
      <c r="G28" s="72"/>
    </row>
    <row r="29" spans="1:7" s="222" customFormat="1" x14ac:dyDescent="0.25">
      <c r="A29" s="72"/>
      <c r="B29" s="72"/>
      <c r="C29" s="72"/>
      <c r="D29" s="72"/>
      <c r="E29" s="72"/>
      <c r="F29" s="72"/>
      <c r="G29" s="72"/>
    </row>
    <row r="30" spans="1:7" s="222" customFormat="1" x14ac:dyDescent="0.25">
      <c r="A30" s="72"/>
      <c r="B30" s="72"/>
      <c r="C30" s="72"/>
      <c r="D30" s="72"/>
      <c r="E30" s="72"/>
      <c r="F30" s="72"/>
      <c r="G30" s="72"/>
    </row>
    <row r="31" spans="1:7" s="222" customFormat="1" x14ac:dyDescent="0.25">
      <c r="A31" s="72"/>
      <c r="B31" s="72"/>
      <c r="C31" s="72"/>
      <c r="D31" s="72"/>
      <c r="E31" s="72"/>
      <c r="F31" s="72"/>
      <c r="G31" s="72"/>
    </row>
    <row r="32" spans="1:7" s="222" customFormat="1" x14ac:dyDescent="0.25">
      <c r="A32" s="72"/>
      <c r="B32" s="72"/>
      <c r="C32" s="72"/>
      <c r="D32" s="72"/>
      <c r="E32" s="72"/>
      <c r="F32" s="72"/>
      <c r="G32" s="72"/>
    </row>
  </sheetData>
  <sheetProtection algorithmName="SHA-512" hashValue="I/2rYSEUWc6WFhqujlzKnUF5FiwnSHFTANSCIcqK1rZMUzXa0Oe1jWYK41S+CTvNeu4ravAu3TMOUbtxM4XopQ==" saltValue="xCJOmmDN29rB2AW6VTzXpQ==" spinCount="100000" sheet="1" objects="1" scenarios="1" formatCells="0" formatColumns="0" formatRows="0"/>
  <protectedRanges>
    <protectedRange sqref="G5:G19 F29:F43" name="Rango1_1_4" securityDescriptor="O:WDG:WDD:(A;;CC;;;WD)"/>
    <protectedRange sqref="E5:F19 D29:E43" name="Rango1_2_4" securityDescriptor="O:WDG:WDD:(A;;CC;;;WD)"/>
    <protectedRange sqref="F52:F71 F81:F90" name="Rango1_1_5" securityDescriptor="O:WDG:WDD:(A;;CC;;;WD)"/>
  </protectedRanges>
  <mergeCells count="2">
    <mergeCell ref="B2:G2"/>
    <mergeCell ref="B3:E3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BL20"/>
  <sheetViews>
    <sheetView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28.85546875" style="72" customWidth="1"/>
    <col min="3" max="3" width="24.7109375" style="72" customWidth="1"/>
    <col min="4" max="4" width="30.28515625" style="72" customWidth="1"/>
    <col min="5" max="5" width="25.28515625" style="72" customWidth="1"/>
    <col min="6" max="6" width="22.5703125" style="72" customWidth="1"/>
    <col min="7" max="23" width="11.42578125" style="342"/>
    <col min="24" max="64" width="11.42578125" style="68"/>
    <col min="65" max="16384" width="11.42578125" style="69"/>
  </cols>
  <sheetData>
    <row r="1" spans="1:23" ht="21" customHeight="1" x14ac:dyDescent="0.25"/>
    <row r="2" spans="1:23" s="68" customFormat="1" ht="18" x14ac:dyDescent="0.25">
      <c r="A2" s="72"/>
      <c r="B2" s="488" t="s">
        <v>845</v>
      </c>
      <c r="C2" s="488"/>
      <c r="D2" s="488"/>
      <c r="E2" s="488"/>
      <c r="F2" s="488"/>
      <c r="G2" s="375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</row>
    <row r="3" spans="1:23" s="68" customFormat="1" ht="18" x14ac:dyDescent="0.25">
      <c r="A3" s="72"/>
      <c r="B3" s="486" t="s">
        <v>843</v>
      </c>
      <c r="C3" s="487"/>
      <c r="D3" s="484"/>
      <c r="E3" s="374" t="s">
        <v>1322</v>
      </c>
      <c r="F3" s="394" t="s">
        <v>1323</v>
      </c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</row>
    <row r="4" spans="1:23" s="68" customFormat="1" x14ac:dyDescent="0.25">
      <c r="A4" s="72"/>
      <c r="B4" s="3" t="s">
        <v>850</v>
      </c>
      <c r="C4" s="42" t="s">
        <v>140</v>
      </c>
      <c r="D4" s="42" t="s">
        <v>768</v>
      </c>
      <c r="E4" s="4" t="s">
        <v>769</v>
      </c>
      <c r="F4" s="5" t="s">
        <v>767</v>
      </c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</row>
    <row r="5" spans="1:23" s="68" customFormat="1" x14ac:dyDescent="0.25">
      <c r="A5" s="72"/>
      <c r="B5" s="389" t="s">
        <v>851</v>
      </c>
      <c r="C5" s="171"/>
      <c r="D5" s="172"/>
      <c r="E5" s="173"/>
      <c r="F5" s="56">
        <f t="shared" ref="F5:F19" si="0">SUM(C5:E5)</f>
        <v>0</v>
      </c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</row>
    <row r="6" spans="1:23" s="68" customFormat="1" x14ac:dyDescent="0.25">
      <c r="A6" s="72"/>
      <c r="B6" s="389" t="s">
        <v>852</v>
      </c>
      <c r="C6" s="171"/>
      <c r="D6" s="172"/>
      <c r="E6" s="173"/>
      <c r="F6" s="56">
        <f t="shared" si="0"/>
        <v>0</v>
      </c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</row>
    <row r="7" spans="1:23" s="68" customFormat="1" x14ac:dyDescent="0.25">
      <c r="A7" s="72"/>
      <c r="B7" s="389" t="s">
        <v>853</v>
      </c>
      <c r="C7" s="171"/>
      <c r="D7" s="172"/>
      <c r="E7" s="173"/>
      <c r="F7" s="56">
        <f t="shared" si="0"/>
        <v>0</v>
      </c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</row>
    <row r="8" spans="1:23" s="68" customFormat="1" x14ac:dyDescent="0.25">
      <c r="A8" s="72"/>
      <c r="B8" s="389" t="s">
        <v>854</v>
      </c>
      <c r="C8" s="171"/>
      <c r="D8" s="174"/>
      <c r="E8" s="175"/>
      <c r="F8" s="56">
        <f t="shared" si="0"/>
        <v>0</v>
      </c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</row>
    <row r="9" spans="1:23" s="68" customFormat="1" x14ac:dyDescent="0.25">
      <c r="A9" s="72"/>
      <c r="B9" s="389" t="s">
        <v>855</v>
      </c>
      <c r="C9" s="131"/>
      <c r="D9" s="134"/>
      <c r="E9" s="135"/>
      <c r="F9" s="56">
        <f t="shared" si="0"/>
        <v>0</v>
      </c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</row>
    <row r="10" spans="1:23" s="68" customFormat="1" x14ac:dyDescent="0.25">
      <c r="A10" s="72"/>
      <c r="B10" s="389" t="s">
        <v>856</v>
      </c>
      <c r="C10" s="131"/>
      <c r="D10" s="134"/>
      <c r="E10" s="135"/>
      <c r="F10" s="56">
        <f t="shared" si="0"/>
        <v>0</v>
      </c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</row>
    <row r="11" spans="1:23" s="68" customFormat="1" x14ac:dyDescent="0.25">
      <c r="A11" s="72"/>
      <c r="B11" s="389" t="s">
        <v>857</v>
      </c>
      <c r="C11" s="131"/>
      <c r="D11" s="134"/>
      <c r="E11" s="135"/>
      <c r="F11" s="56">
        <f t="shared" si="0"/>
        <v>0</v>
      </c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</row>
    <row r="12" spans="1:23" s="68" customFormat="1" x14ac:dyDescent="0.25">
      <c r="A12" s="72"/>
      <c r="B12" s="389" t="s">
        <v>858</v>
      </c>
      <c r="C12" s="131"/>
      <c r="D12" s="134"/>
      <c r="E12" s="135"/>
      <c r="F12" s="56">
        <f t="shared" si="0"/>
        <v>0</v>
      </c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</row>
    <row r="13" spans="1:23" s="68" customFormat="1" x14ac:dyDescent="0.25">
      <c r="A13" s="72"/>
      <c r="B13" s="389" t="s">
        <v>859</v>
      </c>
      <c r="C13" s="131"/>
      <c r="D13" s="134"/>
      <c r="E13" s="135"/>
      <c r="F13" s="56">
        <f t="shared" si="0"/>
        <v>0</v>
      </c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</row>
    <row r="14" spans="1:23" s="68" customFormat="1" x14ac:dyDescent="0.25">
      <c r="A14" s="72"/>
      <c r="B14" s="389" t="s">
        <v>860</v>
      </c>
      <c r="C14" s="131"/>
      <c r="D14" s="134"/>
      <c r="E14" s="135"/>
      <c r="F14" s="56">
        <f t="shared" si="0"/>
        <v>0</v>
      </c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</row>
    <row r="15" spans="1:23" s="68" customFormat="1" x14ac:dyDescent="0.25">
      <c r="A15" s="72"/>
      <c r="B15" s="389" t="s">
        <v>861</v>
      </c>
      <c r="C15" s="131"/>
      <c r="D15" s="136"/>
      <c r="E15" s="137"/>
      <c r="F15" s="56">
        <f t="shared" si="0"/>
        <v>0</v>
      </c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</row>
    <row r="16" spans="1:23" s="68" customFormat="1" x14ac:dyDescent="0.25">
      <c r="A16" s="72"/>
      <c r="B16" s="389" t="s">
        <v>862</v>
      </c>
      <c r="C16" s="131"/>
      <c r="D16" s="134"/>
      <c r="E16" s="135"/>
      <c r="F16" s="56">
        <f t="shared" si="0"/>
        <v>0</v>
      </c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</row>
    <row r="17" spans="1:23" s="68" customFormat="1" x14ac:dyDescent="0.25">
      <c r="A17" s="72"/>
      <c r="B17" s="389" t="s">
        <v>863</v>
      </c>
      <c r="C17" s="131"/>
      <c r="D17" s="134"/>
      <c r="E17" s="135"/>
      <c r="F17" s="56">
        <f t="shared" si="0"/>
        <v>0</v>
      </c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</row>
    <row r="18" spans="1:23" s="68" customFormat="1" x14ac:dyDescent="0.25">
      <c r="A18" s="72"/>
      <c r="B18" s="389" t="s">
        <v>864</v>
      </c>
      <c r="C18" s="131"/>
      <c r="D18" s="136"/>
      <c r="E18" s="137"/>
      <c r="F18" s="56">
        <f t="shared" si="0"/>
        <v>0</v>
      </c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</row>
    <row r="19" spans="1:23" s="68" customFormat="1" x14ac:dyDescent="0.25">
      <c r="A19" s="72"/>
      <c r="B19" s="389" t="s">
        <v>865</v>
      </c>
      <c r="C19" s="131"/>
      <c r="D19" s="136"/>
      <c r="E19" s="137"/>
      <c r="F19" s="56">
        <f t="shared" si="0"/>
        <v>0</v>
      </c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</row>
    <row r="20" spans="1:23" s="68" customFormat="1" x14ac:dyDescent="0.25">
      <c r="A20" s="72"/>
      <c r="B20" s="138" t="s">
        <v>36</v>
      </c>
      <c r="C20" s="43">
        <f>SUM(C5:C19)</f>
        <v>0</v>
      </c>
      <c r="D20" s="43">
        <f t="shared" ref="D20:E20" si="1">SUM(D5:D19)</f>
        <v>0</v>
      </c>
      <c r="E20" s="43">
        <f t="shared" si="1"/>
        <v>0</v>
      </c>
      <c r="F20" s="6">
        <f>SUM(F5:F19)</f>
        <v>0</v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</row>
  </sheetData>
  <sheetProtection algorithmName="SHA-512" hashValue="fqcbz+eRheDBOuQGurqhGEtWjvLy3jk9ijTXEaphas6iy4Y70DoykxrOpGp/7nvLAqEbNyw89zv1TDgnuBOSLg==" saltValue="v7YRe7mYOhwa0AnocEB06Q==" spinCount="100000" sheet="1" objects="1" scenarios="1" formatCells="0" formatColumns="0" formatRows="0"/>
  <protectedRanges>
    <protectedRange sqref="F5:F19" name="Rango1_1_4" securityDescriptor="O:WDG:WDD:(A;;CC;;;WD)"/>
    <protectedRange sqref="D5:E19" name="Rango1_2_4" securityDescriptor="O:WDG:WDD:(A;;CC;;;WD)"/>
    <protectedRange sqref="F28:F47 F57:F66" name="Rango1_1_5" securityDescriptor="O:WDG:WDD:(A;;CC;;;WD)"/>
  </protectedRanges>
  <mergeCells count="2">
    <mergeCell ref="B3:D3"/>
    <mergeCell ref="B2:F2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H23"/>
  <sheetViews>
    <sheetView showGridLines="0"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34.7109375" style="72" customWidth="1"/>
    <col min="3" max="3" width="24.7109375" style="72" customWidth="1"/>
    <col min="4" max="4" width="30.28515625" style="72" customWidth="1"/>
    <col min="5" max="5" width="25.28515625" style="72" customWidth="1"/>
    <col min="6" max="6" width="22.5703125" style="72" customWidth="1"/>
    <col min="7" max="34" width="11.42578125" style="222"/>
    <col min="35" max="16384" width="11.42578125" style="69"/>
  </cols>
  <sheetData>
    <row r="1" spans="1:34" ht="21" customHeight="1" x14ac:dyDescent="0.25"/>
    <row r="2" spans="1:34" s="68" customFormat="1" ht="18" x14ac:dyDescent="0.25">
      <c r="A2" s="72"/>
      <c r="B2" s="488" t="s">
        <v>845</v>
      </c>
      <c r="C2" s="488"/>
      <c r="D2" s="488"/>
      <c r="E2" s="488"/>
      <c r="F2" s="488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</row>
    <row r="3" spans="1:34" s="68" customFormat="1" ht="18" x14ac:dyDescent="0.25">
      <c r="A3" s="72"/>
      <c r="B3" s="486" t="s">
        <v>844</v>
      </c>
      <c r="C3" s="487"/>
      <c r="D3" s="484"/>
      <c r="E3" s="374" t="s">
        <v>1324</v>
      </c>
      <c r="F3" s="394" t="s">
        <v>1325</v>
      </c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</row>
    <row r="4" spans="1:34" s="68" customFormat="1" x14ac:dyDescent="0.25">
      <c r="A4" s="72"/>
      <c r="B4" s="3" t="s">
        <v>101</v>
      </c>
      <c r="C4" s="42" t="s">
        <v>140</v>
      </c>
      <c r="D4" s="42" t="s">
        <v>768</v>
      </c>
      <c r="E4" s="4" t="s">
        <v>769</v>
      </c>
      <c r="F4" s="5" t="s">
        <v>767</v>
      </c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</row>
    <row r="5" spans="1:34" s="68" customFormat="1" x14ac:dyDescent="0.25">
      <c r="A5" s="72"/>
      <c r="B5" s="389" t="s">
        <v>851</v>
      </c>
      <c r="C5" s="58"/>
      <c r="D5" s="59"/>
      <c r="E5" s="60"/>
      <c r="F5" s="56">
        <f t="shared" ref="F5:F19" si="0">SUM(C5:E5)</f>
        <v>0</v>
      </c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AG5" s="342"/>
      <c r="AH5" s="342"/>
    </row>
    <row r="6" spans="1:34" s="68" customFormat="1" x14ac:dyDescent="0.25">
      <c r="A6" s="72"/>
      <c r="B6" s="389" t="s">
        <v>852</v>
      </c>
      <c r="C6" s="58"/>
      <c r="D6" s="59"/>
      <c r="E6" s="60"/>
      <c r="F6" s="56">
        <f t="shared" si="0"/>
        <v>0</v>
      </c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AG6" s="342"/>
      <c r="AH6" s="342"/>
    </row>
    <row r="7" spans="1:34" s="68" customFormat="1" x14ac:dyDescent="0.25">
      <c r="A7" s="72"/>
      <c r="B7" s="389" t="s">
        <v>853</v>
      </c>
      <c r="C7" s="58"/>
      <c r="D7" s="59"/>
      <c r="E7" s="60"/>
      <c r="F7" s="56">
        <f t="shared" si="0"/>
        <v>0</v>
      </c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342"/>
      <c r="Z7" s="342"/>
      <c r="AA7" s="342"/>
      <c r="AB7" s="342"/>
      <c r="AC7" s="342"/>
      <c r="AD7" s="342"/>
      <c r="AE7" s="342"/>
      <c r="AF7" s="342"/>
      <c r="AG7" s="342"/>
      <c r="AH7" s="342"/>
    </row>
    <row r="8" spans="1:34" s="68" customFormat="1" x14ac:dyDescent="0.25">
      <c r="A8" s="72"/>
      <c r="B8" s="389" t="s">
        <v>854</v>
      </c>
      <c r="D8" s="58"/>
      <c r="E8" s="62"/>
      <c r="F8" s="56">
        <f>SUM(D8:E8)</f>
        <v>0</v>
      </c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2"/>
      <c r="AE8" s="342"/>
      <c r="AF8" s="342"/>
      <c r="AG8" s="342"/>
      <c r="AH8" s="342"/>
    </row>
    <row r="9" spans="1:34" s="68" customFormat="1" x14ac:dyDescent="0.25">
      <c r="A9" s="72"/>
      <c r="B9" s="389" t="s">
        <v>855</v>
      </c>
      <c r="C9" s="58"/>
      <c r="D9" s="61"/>
      <c r="E9" s="62"/>
      <c r="F9" s="56">
        <f t="shared" si="0"/>
        <v>0</v>
      </c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2"/>
      <c r="AH9" s="342"/>
    </row>
    <row r="10" spans="1:34" s="68" customFormat="1" x14ac:dyDescent="0.25">
      <c r="A10" s="72"/>
      <c r="B10" s="389" t="s">
        <v>856</v>
      </c>
      <c r="C10" s="58"/>
      <c r="D10" s="61"/>
      <c r="E10" s="62"/>
      <c r="F10" s="56">
        <f t="shared" si="0"/>
        <v>0</v>
      </c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  <c r="T10" s="342"/>
      <c r="U10" s="342"/>
      <c r="V10" s="342"/>
      <c r="W10" s="342"/>
      <c r="X10" s="342"/>
      <c r="Y10" s="342"/>
      <c r="Z10" s="342"/>
      <c r="AA10" s="342"/>
      <c r="AB10" s="342"/>
      <c r="AC10" s="342"/>
      <c r="AD10" s="342"/>
      <c r="AE10" s="342"/>
      <c r="AF10" s="342"/>
      <c r="AG10" s="342"/>
      <c r="AH10" s="342"/>
    </row>
    <row r="11" spans="1:34" s="68" customFormat="1" x14ac:dyDescent="0.25">
      <c r="A11" s="72"/>
      <c r="B11" s="389" t="s">
        <v>857</v>
      </c>
      <c r="C11" s="58"/>
      <c r="D11" s="61"/>
      <c r="E11" s="62"/>
      <c r="F11" s="56">
        <f t="shared" si="0"/>
        <v>0</v>
      </c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  <c r="AG11" s="342"/>
      <c r="AH11" s="342"/>
    </row>
    <row r="12" spans="1:34" s="68" customFormat="1" x14ac:dyDescent="0.25">
      <c r="A12" s="72"/>
      <c r="B12" s="389" t="s">
        <v>858</v>
      </c>
      <c r="C12" s="58"/>
      <c r="D12" s="61"/>
      <c r="E12" s="62"/>
      <c r="F12" s="56">
        <f t="shared" si="0"/>
        <v>0</v>
      </c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  <c r="T12" s="342"/>
      <c r="U12" s="342"/>
      <c r="V12" s="342"/>
      <c r="W12" s="342"/>
      <c r="X12" s="342"/>
      <c r="Y12" s="342"/>
      <c r="Z12" s="342"/>
      <c r="AA12" s="342"/>
      <c r="AB12" s="342"/>
      <c r="AC12" s="342"/>
      <c r="AD12" s="342"/>
      <c r="AE12" s="342"/>
      <c r="AF12" s="342"/>
      <c r="AG12" s="342"/>
      <c r="AH12" s="342"/>
    </row>
    <row r="13" spans="1:34" s="68" customFormat="1" x14ac:dyDescent="0.25">
      <c r="A13" s="72"/>
      <c r="B13" s="389" t="s">
        <v>859</v>
      </c>
      <c r="C13" s="58"/>
      <c r="D13" s="61"/>
      <c r="E13" s="62"/>
      <c r="F13" s="56">
        <f t="shared" si="0"/>
        <v>0</v>
      </c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2"/>
      <c r="AA13" s="342"/>
      <c r="AB13" s="342"/>
      <c r="AC13" s="342"/>
      <c r="AD13" s="342"/>
      <c r="AE13" s="342"/>
      <c r="AF13" s="342"/>
      <c r="AG13" s="342"/>
      <c r="AH13" s="342"/>
    </row>
    <row r="14" spans="1:34" s="68" customFormat="1" x14ac:dyDescent="0.25">
      <c r="A14" s="72"/>
      <c r="B14" s="389" t="s">
        <v>860</v>
      </c>
      <c r="C14" s="58"/>
      <c r="D14" s="61"/>
      <c r="E14" s="62"/>
      <c r="F14" s="56">
        <f t="shared" si="0"/>
        <v>0</v>
      </c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</row>
    <row r="15" spans="1:34" s="68" customFormat="1" x14ac:dyDescent="0.25">
      <c r="A15" s="72"/>
      <c r="B15" s="389" t="s">
        <v>861</v>
      </c>
      <c r="C15" s="58"/>
      <c r="D15" s="63"/>
      <c r="E15" s="64"/>
      <c r="F15" s="56">
        <f t="shared" si="0"/>
        <v>0</v>
      </c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</row>
    <row r="16" spans="1:34" s="68" customFormat="1" x14ac:dyDescent="0.25">
      <c r="A16" s="72"/>
      <c r="B16" s="389" t="s">
        <v>862</v>
      </c>
      <c r="C16" s="58"/>
      <c r="D16" s="61"/>
      <c r="E16" s="62"/>
      <c r="F16" s="56">
        <f t="shared" si="0"/>
        <v>0</v>
      </c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</row>
    <row r="17" spans="1:34" s="68" customFormat="1" x14ac:dyDescent="0.25">
      <c r="A17" s="72"/>
      <c r="B17" s="389" t="s">
        <v>863</v>
      </c>
      <c r="C17" s="58"/>
      <c r="D17" s="61"/>
      <c r="E17" s="62"/>
      <c r="F17" s="56">
        <f t="shared" si="0"/>
        <v>0</v>
      </c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</row>
    <row r="18" spans="1:34" s="68" customFormat="1" x14ac:dyDescent="0.25">
      <c r="A18" s="72"/>
      <c r="B18" s="389" t="s">
        <v>864</v>
      </c>
      <c r="C18" s="58"/>
      <c r="D18" s="63"/>
      <c r="E18" s="64"/>
      <c r="F18" s="56">
        <f t="shared" si="0"/>
        <v>0</v>
      </c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  <c r="AF18" s="342"/>
      <c r="AG18" s="342"/>
      <c r="AH18" s="342"/>
    </row>
    <row r="19" spans="1:34" s="68" customFormat="1" x14ac:dyDescent="0.25">
      <c r="A19" s="72"/>
      <c r="B19" s="389" t="s">
        <v>865</v>
      </c>
      <c r="C19" s="58"/>
      <c r="D19" s="63"/>
      <c r="E19" s="64"/>
      <c r="F19" s="56">
        <f t="shared" si="0"/>
        <v>0</v>
      </c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2"/>
      <c r="X19" s="342"/>
      <c r="Y19" s="342"/>
      <c r="Z19" s="342"/>
      <c r="AA19" s="342"/>
      <c r="AB19" s="342"/>
      <c r="AC19" s="342"/>
      <c r="AD19" s="342"/>
      <c r="AE19" s="342"/>
      <c r="AF19" s="342"/>
      <c r="AG19" s="342"/>
      <c r="AH19" s="342"/>
    </row>
    <row r="20" spans="1:34" s="68" customFormat="1" x14ac:dyDescent="0.25">
      <c r="A20" s="72"/>
      <c r="B20" s="138" t="s">
        <v>36</v>
      </c>
      <c r="C20" s="43">
        <f>SUM(C5:C19)</f>
        <v>0</v>
      </c>
      <c r="D20" s="43">
        <f t="shared" ref="D20:E20" si="1">SUM(D5:D19)</f>
        <v>0</v>
      </c>
      <c r="E20" s="43">
        <f t="shared" si="1"/>
        <v>0</v>
      </c>
      <c r="F20" s="6">
        <f>SUM(F5:F19)</f>
        <v>0</v>
      </c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  <c r="Z20" s="342"/>
      <c r="AA20" s="342"/>
      <c r="AB20" s="342"/>
      <c r="AC20" s="342"/>
      <c r="AD20" s="342"/>
      <c r="AE20" s="342"/>
      <c r="AF20" s="342"/>
      <c r="AG20" s="342"/>
      <c r="AH20" s="342"/>
    </row>
    <row r="21" spans="1:34" ht="16.5" thickBot="1" x14ac:dyDescent="0.3"/>
    <row r="22" spans="1:34" ht="17.25" thickTop="1" thickBot="1" x14ac:dyDescent="0.3">
      <c r="B22" s="96" t="s">
        <v>139</v>
      </c>
      <c r="C22" s="139"/>
    </row>
    <row r="23" spans="1:34" ht="16.5" thickTop="1" x14ac:dyDescent="0.25"/>
  </sheetData>
  <sheetProtection algorithmName="SHA-512" hashValue="s8B8dZTHwpHjk1UgUubSapXWCf7QN1LUa/Zmc981+C6mJDfI4dfcpSI/ztxcGJQI0J7V6dy2xI8EoyY55c2RXw==" saltValue="9l+4hHjpEHIih1Y3Qgz/Ng==" spinCount="100000" sheet="1" objects="1" scenarios="1" formatCells="0" formatColumns="0" formatRows="0"/>
  <protectedRanges>
    <protectedRange sqref="N5:N19 F5:F19" name="Rango1_1_4" securityDescriptor="O:WDG:WDD:(A;;CC;;;WD)"/>
    <protectedRange sqref="L5:M19 E5:E19 D5:D7 D9:D19" name="Rango1_2_4" securityDescriptor="O:WDG:WDD:(A;;CC;;;WD)"/>
  </protectedRanges>
  <mergeCells count="2">
    <mergeCell ref="B2:F2"/>
    <mergeCell ref="B3:D3"/>
  </mergeCells>
  <pageMargins left="0.7" right="0.7" top="0.75" bottom="0.75" header="0.3" footer="0.3"/>
  <pageSetup paperSize="9" orientation="portrait" r:id="rId1"/>
  <ignoredErrors>
    <ignoredError sqref="F8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AA38"/>
  <sheetViews>
    <sheetView showGridLines="0"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32.5703125" style="72" customWidth="1"/>
    <col min="3" max="3" width="24.7109375" style="72" customWidth="1"/>
    <col min="4" max="4" width="30.28515625" style="72" customWidth="1"/>
    <col min="5" max="5" width="28.140625" style="72" customWidth="1"/>
    <col min="6" max="6" width="22.5703125" style="72" customWidth="1"/>
    <col min="7" max="27" width="11.42578125" style="222"/>
    <col min="28" max="16384" width="11.42578125" style="69"/>
  </cols>
  <sheetData>
    <row r="1" spans="2:6" ht="21" customHeight="1" x14ac:dyDescent="0.25"/>
    <row r="2" spans="2:6" ht="20.25" x14ac:dyDescent="0.3">
      <c r="B2" s="491" t="s">
        <v>845</v>
      </c>
      <c r="C2" s="491"/>
      <c r="D2" s="491"/>
      <c r="E2" s="491"/>
      <c r="F2" s="491"/>
    </row>
    <row r="3" spans="2:6" ht="18" x14ac:dyDescent="0.25">
      <c r="B3" s="486" t="s">
        <v>766</v>
      </c>
      <c r="C3" s="487"/>
      <c r="D3" s="484"/>
      <c r="E3" s="374" t="s">
        <v>1322</v>
      </c>
      <c r="F3" s="394" t="s">
        <v>1323</v>
      </c>
    </row>
    <row r="4" spans="2:6" x14ac:dyDescent="0.25">
      <c r="B4" s="7" t="s">
        <v>100</v>
      </c>
      <c r="C4" s="42" t="s">
        <v>140</v>
      </c>
      <c r="D4" s="42" t="s">
        <v>768</v>
      </c>
      <c r="E4" s="4" t="s">
        <v>769</v>
      </c>
      <c r="F4" s="5" t="s">
        <v>767</v>
      </c>
    </row>
    <row r="5" spans="2:6" x14ac:dyDescent="0.25">
      <c r="B5" s="390" t="s">
        <v>117</v>
      </c>
      <c r="C5" s="178"/>
      <c r="D5" s="178"/>
      <c r="E5" s="178"/>
      <c r="F5" s="57">
        <f>C5+D5+E5</f>
        <v>0</v>
      </c>
    </row>
    <row r="6" spans="2:6" x14ac:dyDescent="0.25">
      <c r="B6" s="390" t="s">
        <v>118</v>
      </c>
      <c r="C6" s="178"/>
      <c r="D6" s="178"/>
      <c r="E6" s="178"/>
      <c r="F6" s="57">
        <f t="shared" ref="F6:F24" si="0">C6+D6+E6</f>
        <v>0</v>
      </c>
    </row>
    <row r="7" spans="2:6" x14ac:dyDescent="0.25">
      <c r="B7" s="390" t="s">
        <v>119</v>
      </c>
      <c r="C7" s="178"/>
      <c r="D7" s="178"/>
      <c r="E7" s="178"/>
      <c r="F7" s="57">
        <f t="shared" si="0"/>
        <v>0</v>
      </c>
    </row>
    <row r="8" spans="2:6" x14ac:dyDescent="0.25">
      <c r="B8" s="390" t="s">
        <v>120</v>
      </c>
      <c r="C8" s="178"/>
      <c r="D8" s="178"/>
      <c r="E8" s="178"/>
      <c r="F8" s="57">
        <f t="shared" si="0"/>
        <v>0</v>
      </c>
    </row>
    <row r="9" spans="2:6" x14ac:dyDescent="0.25">
      <c r="B9" s="390" t="s">
        <v>121</v>
      </c>
      <c r="C9" s="178"/>
      <c r="D9" s="178"/>
      <c r="E9" s="178"/>
      <c r="F9" s="57">
        <f t="shared" si="0"/>
        <v>0</v>
      </c>
    </row>
    <row r="10" spans="2:6" x14ac:dyDescent="0.25">
      <c r="B10" s="390" t="s">
        <v>122</v>
      </c>
      <c r="C10" s="178"/>
      <c r="D10" s="178"/>
      <c r="E10" s="178"/>
      <c r="F10" s="57">
        <f t="shared" si="0"/>
        <v>0</v>
      </c>
    </row>
    <row r="11" spans="2:6" x14ac:dyDescent="0.25">
      <c r="B11" s="390" t="s">
        <v>123</v>
      </c>
      <c r="C11" s="178"/>
      <c r="D11" s="178"/>
      <c r="E11" s="178"/>
      <c r="F11" s="57">
        <f t="shared" si="0"/>
        <v>0</v>
      </c>
    </row>
    <row r="12" spans="2:6" x14ac:dyDescent="0.25">
      <c r="B12" s="390" t="s">
        <v>124</v>
      </c>
      <c r="C12" s="178"/>
      <c r="D12" s="178"/>
      <c r="E12" s="178"/>
      <c r="F12" s="57">
        <f t="shared" si="0"/>
        <v>0</v>
      </c>
    </row>
    <row r="13" spans="2:6" x14ac:dyDescent="0.25">
      <c r="B13" s="390" t="s">
        <v>125</v>
      </c>
      <c r="C13" s="178"/>
      <c r="D13" s="178"/>
      <c r="E13" s="178"/>
      <c r="F13" s="57">
        <f t="shared" si="0"/>
        <v>0</v>
      </c>
    </row>
    <row r="14" spans="2:6" x14ac:dyDescent="0.25">
      <c r="B14" s="390" t="s">
        <v>126</v>
      </c>
      <c r="C14" s="178"/>
      <c r="D14" s="178"/>
      <c r="E14" s="178"/>
      <c r="F14" s="57">
        <f t="shared" si="0"/>
        <v>0</v>
      </c>
    </row>
    <row r="15" spans="2:6" x14ac:dyDescent="0.25">
      <c r="B15" s="390" t="s">
        <v>127</v>
      </c>
      <c r="C15" s="178"/>
      <c r="D15" s="178"/>
      <c r="E15" s="178"/>
      <c r="F15" s="57">
        <f t="shared" si="0"/>
        <v>0</v>
      </c>
    </row>
    <row r="16" spans="2:6" x14ac:dyDescent="0.25">
      <c r="B16" s="390" t="s">
        <v>128</v>
      </c>
      <c r="C16" s="178"/>
      <c r="D16" s="178"/>
      <c r="E16" s="178"/>
      <c r="F16" s="57">
        <f t="shared" si="0"/>
        <v>0</v>
      </c>
    </row>
    <row r="17" spans="2:6" x14ac:dyDescent="0.25">
      <c r="B17" s="390" t="s">
        <v>129</v>
      </c>
      <c r="C17" s="178"/>
      <c r="D17" s="178"/>
      <c r="E17" s="178"/>
      <c r="F17" s="57">
        <f t="shared" si="0"/>
        <v>0</v>
      </c>
    </row>
    <row r="18" spans="2:6" x14ac:dyDescent="0.25">
      <c r="B18" s="391" t="s">
        <v>130</v>
      </c>
      <c r="C18" s="179"/>
      <c r="D18" s="179"/>
      <c r="E18" s="179"/>
      <c r="F18" s="57">
        <f t="shared" si="0"/>
        <v>0</v>
      </c>
    </row>
    <row r="19" spans="2:6" x14ac:dyDescent="0.25">
      <c r="B19" s="391" t="s">
        <v>131</v>
      </c>
      <c r="C19" s="179"/>
      <c r="D19" s="179"/>
      <c r="E19" s="179"/>
      <c r="F19" s="57">
        <f t="shared" si="0"/>
        <v>0</v>
      </c>
    </row>
    <row r="20" spans="2:6" x14ac:dyDescent="0.25">
      <c r="B20" s="391" t="s">
        <v>132</v>
      </c>
      <c r="C20" s="179"/>
      <c r="D20" s="179"/>
      <c r="E20" s="179"/>
      <c r="F20" s="57">
        <f t="shared" si="0"/>
        <v>0</v>
      </c>
    </row>
    <row r="21" spans="2:6" x14ac:dyDescent="0.25">
      <c r="B21" s="391" t="s">
        <v>133</v>
      </c>
      <c r="C21" s="179"/>
      <c r="D21" s="179"/>
      <c r="E21" s="179"/>
      <c r="F21" s="57">
        <f t="shared" si="0"/>
        <v>0</v>
      </c>
    </row>
    <row r="22" spans="2:6" x14ac:dyDescent="0.25">
      <c r="B22" s="391" t="s">
        <v>134</v>
      </c>
      <c r="C22" s="179"/>
      <c r="D22" s="179"/>
      <c r="E22" s="179"/>
      <c r="F22" s="57">
        <f t="shared" si="0"/>
        <v>0</v>
      </c>
    </row>
    <row r="23" spans="2:6" x14ac:dyDescent="0.25">
      <c r="B23" s="391" t="s">
        <v>135</v>
      </c>
      <c r="C23" s="179"/>
      <c r="D23" s="179"/>
      <c r="E23" s="179"/>
      <c r="F23" s="57">
        <f t="shared" si="0"/>
        <v>0</v>
      </c>
    </row>
    <row r="24" spans="2:6" x14ac:dyDescent="0.25">
      <c r="B24" s="391" t="s">
        <v>136</v>
      </c>
      <c r="C24" s="179"/>
      <c r="D24" s="179"/>
      <c r="E24" s="179"/>
      <c r="F24" s="57">
        <f t="shared" si="0"/>
        <v>0</v>
      </c>
    </row>
    <row r="25" spans="2:6" x14ac:dyDescent="0.25">
      <c r="B25" s="140" t="s">
        <v>36</v>
      </c>
      <c r="C25" s="54">
        <f>SUM(C5:C24)</f>
        <v>0</v>
      </c>
      <c r="D25" s="54">
        <f t="shared" ref="D25:E25" si="1">SUM(D5:D24)</f>
        <v>0</v>
      </c>
      <c r="E25" s="54">
        <f t="shared" si="1"/>
        <v>0</v>
      </c>
      <c r="F25" s="55">
        <f>SUM(F5:F24)</f>
        <v>0</v>
      </c>
    </row>
    <row r="28" spans="2:6" ht="16.5" thickBot="1" x14ac:dyDescent="0.3"/>
    <row r="29" spans="2:6" ht="17.25" thickTop="1" thickBot="1" x14ac:dyDescent="0.3">
      <c r="B29" s="492" t="s">
        <v>907</v>
      </c>
      <c r="C29" s="493"/>
      <c r="D29" s="493"/>
      <c r="E29" s="493"/>
      <c r="F29" s="181"/>
    </row>
    <row r="30" spans="2:6" ht="16.5" thickTop="1" x14ac:dyDescent="0.25"/>
    <row r="31" spans="2:6" ht="16.5" thickBot="1" x14ac:dyDescent="0.3"/>
    <row r="32" spans="2:6" ht="17.25" thickTop="1" thickBot="1" x14ac:dyDescent="0.3">
      <c r="B32" s="489" t="s">
        <v>924</v>
      </c>
      <c r="C32" s="490"/>
      <c r="D32" s="490"/>
      <c r="E32" s="490"/>
      <c r="F32" s="181"/>
    </row>
    <row r="33" spans="2:6" ht="17.25" thickTop="1" thickBot="1" x14ac:dyDescent="0.3"/>
    <row r="34" spans="2:6" ht="17.25" thickTop="1" thickBot="1" x14ac:dyDescent="0.3">
      <c r="B34" s="489" t="s">
        <v>925</v>
      </c>
      <c r="C34" s="490"/>
      <c r="D34" s="490"/>
      <c r="E34" s="490"/>
      <c r="F34" s="181"/>
    </row>
    <row r="35" spans="2:6" ht="16.5" thickTop="1" x14ac:dyDescent="0.25"/>
    <row r="36" spans="2:6" ht="16.5" thickBot="1" x14ac:dyDescent="0.3"/>
    <row r="37" spans="2:6" ht="17.25" thickTop="1" thickBot="1" x14ac:dyDescent="0.3">
      <c r="B37" s="489" t="s">
        <v>923</v>
      </c>
      <c r="C37" s="490"/>
      <c r="D37" s="490"/>
      <c r="E37" s="490"/>
      <c r="F37" s="181"/>
    </row>
    <row r="38" spans="2:6" ht="16.5" thickTop="1" x14ac:dyDescent="0.25"/>
  </sheetData>
  <sheetProtection algorithmName="SHA-512" hashValue="LKmrkW1R1GAKxL87XFmCpphHhIvfuBnpfoJbL1FHokTI//d+utlELwU05O+cla+LgBE99WP5QsxgNGc+eKCVsQ==" saltValue="rGTIi6CX7ScmyH4uNhKgZA==" spinCount="100000" sheet="1" objects="1" scenarios="1" formatCells="0" formatColumns="0" formatRows="0"/>
  <protectedRanges>
    <protectedRange sqref="F5:F24 F34:F43 N34:N43 N5:N24" name="Rango1_1_5" securityDescriptor="O:WDG:WDD:(A;;CC;;;WD)"/>
  </protectedRanges>
  <mergeCells count="6">
    <mergeCell ref="B32:E32"/>
    <mergeCell ref="B34:E34"/>
    <mergeCell ref="B37:E37"/>
    <mergeCell ref="B2:F2"/>
    <mergeCell ref="B3:D3"/>
    <mergeCell ref="B29:E29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AA28"/>
  <sheetViews>
    <sheetView showGridLines="0" workbookViewId="0">
      <selection activeCell="F3" sqref="F3"/>
    </sheetView>
  </sheetViews>
  <sheetFormatPr baseColWidth="10" defaultRowHeight="15.75" x14ac:dyDescent="0.25"/>
  <cols>
    <col min="1" max="1" width="4.85546875" style="72" customWidth="1"/>
    <col min="2" max="2" width="37.5703125" style="72" customWidth="1"/>
    <col min="3" max="3" width="24.7109375" style="72" customWidth="1"/>
    <col min="4" max="4" width="30.28515625" style="72" customWidth="1"/>
    <col min="5" max="5" width="25.28515625" style="72" customWidth="1"/>
    <col min="6" max="6" width="22.5703125" style="72" customWidth="1"/>
    <col min="7" max="27" width="11.42578125" style="222"/>
    <col min="28" max="16384" width="11.42578125" style="69"/>
  </cols>
  <sheetData>
    <row r="1" spans="2:6" ht="21" customHeight="1" x14ac:dyDescent="0.25"/>
    <row r="2" spans="2:6" ht="20.25" x14ac:dyDescent="0.3">
      <c r="B2" s="491" t="s">
        <v>845</v>
      </c>
      <c r="C2" s="491"/>
      <c r="D2" s="491"/>
      <c r="E2" s="491"/>
      <c r="F2" s="491"/>
    </row>
    <row r="3" spans="2:6" ht="18" x14ac:dyDescent="0.25">
      <c r="B3" s="486" t="s">
        <v>138</v>
      </c>
      <c r="C3" s="487"/>
      <c r="D3" s="484"/>
      <c r="E3" s="374" t="s">
        <v>1322</v>
      </c>
      <c r="F3" s="394" t="s">
        <v>1323</v>
      </c>
    </row>
    <row r="4" spans="2:6" x14ac:dyDescent="0.25">
      <c r="B4" s="7" t="s">
        <v>100</v>
      </c>
      <c r="C4" s="42" t="s">
        <v>140</v>
      </c>
      <c r="D4" s="42" t="s">
        <v>768</v>
      </c>
      <c r="E4" s="4" t="s">
        <v>769</v>
      </c>
      <c r="F4" s="5" t="s">
        <v>767</v>
      </c>
    </row>
    <row r="5" spans="2:6" x14ac:dyDescent="0.25">
      <c r="B5" s="390" t="s">
        <v>117</v>
      </c>
      <c r="C5" s="65"/>
      <c r="D5" s="65"/>
      <c r="E5" s="65"/>
      <c r="F5" s="57">
        <f>C5+D5+E5</f>
        <v>0</v>
      </c>
    </row>
    <row r="6" spans="2:6" x14ac:dyDescent="0.25">
      <c r="B6" s="390" t="s">
        <v>118</v>
      </c>
      <c r="C6" s="65"/>
      <c r="D6" s="65"/>
      <c r="E6" s="65"/>
      <c r="F6" s="57">
        <f t="shared" ref="F6:F24" si="0">C6+D6+E6</f>
        <v>0</v>
      </c>
    </row>
    <row r="7" spans="2:6" x14ac:dyDescent="0.25">
      <c r="B7" s="390" t="s">
        <v>119</v>
      </c>
      <c r="C7" s="65"/>
      <c r="D7" s="65"/>
      <c r="E7" s="65"/>
      <c r="F7" s="57">
        <f t="shared" si="0"/>
        <v>0</v>
      </c>
    </row>
    <row r="8" spans="2:6" x14ac:dyDescent="0.25">
      <c r="B8" s="390" t="s">
        <v>120</v>
      </c>
      <c r="C8" s="65"/>
      <c r="D8" s="65"/>
      <c r="E8" s="65"/>
      <c r="F8" s="57">
        <f t="shared" si="0"/>
        <v>0</v>
      </c>
    </row>
    <row r="9" spans="2:6" x14ac:dyDescent="0.25">
      <c r="B9" s="390" t="s">
        <v>121</v>
      </c>
      <c r="C9" s="65"/>
      <c r="D9" s="65"/>
      <c r="E9" s="65"/>
      <c r="F9" s="57">
        <f t="shared" si="0"/>
        <v>0</v>
      </c>
    </row>
    <row r="10" spans="2:6" x14ac:dyDescent="0.25">
      <c r="B10" s="390" t="s">
        <v>122</v>
      </c>
      <c r="C10" s="65"/>
      <c r="D10" s="65"/>
      <c r="E10" s="65"/>
      <c r="F10" s="57">
        <f t="shared" si="0"/>
        <v>0</v>
      </c>
    </row>
    <row r="11" spans="2:6" x14ac:dyDescent="0.25">
      <c r="B11" s="390" t="s">
        <v>123</v>
      </c>
      <c r="C11" s="65"/>
      <c r="D11" s="65"/>
      <c r="E11" s="65"/>
      <c r="F11" s="57">
        <f t="shared" si="0"/>
        <v>0</v>
      </c>
    </row>
    <row r="12" spans="2:6" x14ac:dyDescent="0.25">
      <c r="B12" s="390" t="s">
        <v>124</v>
      </c>
      <c r="C12" s="65"/>
      <c r="D12" s="65"/>
      <c r="E12" s="65"/>
      <c r="F12" s="57">
        <f t="shared" si="0"/>
        <v>0</v>
      </c>
    </row>
    <row r="13" spans="2:6" x14ac:dyDescent="0.25">
      <c r="B13" s="390" t="s">
        <v>125</v>
      </c>
      <c r="C13" s="65"/>
      <c r="D13" s="65"/>
      <c r="E13" s="65"/>
      <c r="F13" s="57">
        <f t="shared" si="0"/>
        <v>0</v>
      </c>
    </row>
    <row r="14" spans="2:6" x14ac:dyDescent="0.25">
      <c r="B14" s="390" t="s">
        <v>126</v>
      </c>
      <c r="C14" s="65"/>
      <c r="D14" s="65"/>
      <c r="E14" s="65"/>
      <c r="F14" s="57">
        <f t="shared" si="0"/>
        <v>0</v>
      </c>
    </row>
    <row r="15" spans="2:6" x14ac:dyDescent="0.25">
      <c r="B15" s="390" t="s">
        <v>127</v>
      </c>
      <c r="C15" s="65"/>
      <c r="D15" s="65"/>
      <c r="E15" s="65"/>
      <c r="F15" s="57">
        <f t="shared" si="0"/>
        <v>0</v>
      </c>
    </row>
    <row r="16" spans="2:6" x14ac:dyDescent="0.25">
      <c r="B16" s="390" t="s">
        <v>128</v>
      </c>
      <c r="C16" s="65"/>
      <c r="D16" s="65"/>
      <c r="E16" s="65"/>
      <c r="F16" s="57">
        <f t="shared" si="0"/>
        <v>0</v>
      </c>
    </row>
    <row r="17" spans="2:6" x14ac:dyDescent="0.25">
      <c r="B17" s="390" t="s">
        <v>129</v>
      </c>
      <c r="C17" s="65"/>
      <c r="D17" s="65"/>
      <c r="E17" s="65"/>
      <c r="F17" s="57">
        <f t="shared" si="0"/>
        <v>0</v>
      </c>
    </row>
    <row r="18" spans="2:6" x14ac:dyDescent="0.25">
      <c r="B18" s="391" t="s">
        <v>130</v>
      </c>
      <c r="C18" s="66"/>
      <c r="D18" s="66"/>
      <c r="E18" s="66"/>
      <c r="F18" s="57">
        <f t="shared" si="0"/>
        <v>0</v>
      </c>
    </row>
    <row r="19" spans="2:6" x14ac:dyDescent="0.25">
      <c r="B19" s="391" t="s">
        <v>131</v>
      </c>
      <c r="C19" s="66"/>
      <c r="D19" s="66"/>
      <c r="E19" s="66"/>
      <c r="F19" s="57">
        <f t="shared" si="0"/>
        <v>0</v>
      </c>
    </row>
    <row r="20" spans="2:6" x14ac:dyDescent="0.25">
      <c r="B20" s="391" t="s">
        <v>132</v>
      </c>
      <c r="C20" s="66"/>
      <c r="D20" s="66"/>
      <c r="E20" s="66"/>
      <c r="F20" s="57">
        <f t="shared" si="0"/>
        <v>0</v>
      </c>
    </row>
    <row r="21" spans="2:6" x14ac:dyDescent="0.25">
      <c r="B21" s="391" t="s">
        <v>133</v>
      </c>
      <c r="C21" s="66"/>
      <c r="D21" s="66"/>
      <c r="E21" s="66"/>
      <c r="F21" s="57">
        <f t="shared" si="0"/>
        <v>0</v>
      </c>
    </row>
    <row r="22" spans="2:6" x14ac:dyDescent="0.25">
      <c r="B22" s="391" t="s">
        <v>134</v>
      </c>
      <c r="C22" s="66"/>
      <c r="D22" s="66"/>
      <c r="E22" s="66"/>
      <c r="F22" s="57">
        <f t="shared" si="0"/>
        <v>0</v>
      </c>
    </row>
    <row r="23" spans="2:6" x14ac:dyDescent="0.25">
      <c r="B23" s="391" t="s">
        <v>135</v>
      </c>
      <c r="C23" s="66"/>
      <c r="D23" s="66"/>
      <c r="E23" s="66"/>
      <c r="F23" s="57">
        <f t="shared" si="0"/>
        <v>0</v>
      </c>
    </row>
    <row r="24" spans="2:6" x14ac:dyDescent="0.25">
      <c r="B24" s="391" t="s">
        <v>136</v>
      </c>
      <c r="C24" s="66"/>
      <c r="D24" s="66"/>
      <c r="E24" s="66"/>
      <c r="F24" s="57">
        <f t="shared" si="0"/>
        <v>0</v>
      </c>
    </row>
    <row r="25" spans="2:6" x14ac:dyDescent="0.25">
      <c r="B25" s="140" t="s">
        <v>36</v>
      </c>
      <c r="C25" s="54">
        <f>SUM(C5:C24)</f>
        <v>0</v>
      </c>
      <c r="D25" s="54">
        <f t="shared" ref="D25:E25" si="1">SUM(D5:D24)</f>
        <v>0</v>
      </c>
      <c r="E25" s="54">
        <f t="shared" si="1"/>
        <v>0</v>
      </c>
      <c r="F25" s="55">
        <f>SUM(F5:F24)</f>
        <v>0</v>
      </c>
    </row>
    <row r="26" spans="2:6" ht="16.5" thickBot="1" x14ac:dyDescent="0.3"/>
    <row r="27" spans="2:6" ht="17.25" thickTop="1" thickBot="1" x14ac:dyDescent="0.3">
      <c r="B27" s="96" t="s">
        <v>139</v>
      </c>
      <c r="C27" s="139"/>
    </row>
    <row r="28" spans="2:6" ht="16.5" thickTop="1" x14ac:dyDescent="0.25"/>
  </sheetData>
  <sheetProtection algorithmName="SHA-512" hashValue="tMuyhc4jaEVMYtiotkVob/fdHZ+LutPRGtOTdHI952IUfvzKQ3wnMk5uOGvg2uwWrsAjrjFWkO88kCikfWeYAA==" saltValue="7QhMxVFst9L4G8XTi3CBCw==" spinCount="100000" sheet="1" objects="1" scenarios="1" formatCells="0" formatColumns="0" formatRows="0"/>
  <protectedRanges>
    <protectedRange sqref="F5:F24 F34:F43" name="Rango1_1_5" securityDescriptor="O:WDG:WDD:(A;;CC;;;WD)"/>
  </protectedRanges>
  <mergeCells count="2">
    <mergeCell ref="B2:F2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30"/>
  <sheetViews>
    <sheetView topLeftCell="D1" workbookViewId="0">
      <selection activeCell="I17" sqref="I17"/>
    </sheetView>
  </sheetViews>
  <sheetFormatPr baseColWidth="10" defaultRowHeight="15" x14ac:dyDescent="0.25"/>
  <cols>
    <col min="1" max="1" width="7" style="68" customWidth="1"/>
    <col min="2" max="2" width="59.5703125" style="68" customWidth="1"/>
    <col min="3" max="3" width="18.28515625" style="68" customWidth="1"/>
    <col min="4" max="4" width="20.85546875" style="68" customWidth="1"/>
    <col min="5" max="5" width="21" style="68" customWidth="1"/>
    <col min="6" max="6" width="18.42578125" style="68" customWidth="1"/>
    <col min="7" max="7" width="20.42578125" style="68" customWidth="1"/>
    <col min="8" max="8" width="19.140625" style="68" customWidth="1"/>
    <col min="9" max="9" width="17.7109375" style="68" customWidth="1"/>
    <col min="10" max="10" width="17.28515625" style="68" customWidth="1"/>
    <col min="11" max="11" width="20.8554687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x14ac:dyDescent="0.25">
      <c r="A2" s="444" t="s">
        <v>145</v>
      </c>
      <c r="B2" s="436"/>
      <c r="C2" s="436"/>
      <c r="D2" s="436"/>
      <c r="E2" s="436"/>
      <c r="F2" s="436"/>
      <c r="G2" s="436"/>
      <c r="H2" s="436"/>
      <c r="I2" s="445"/>
      <c r="J2" s="338" t="s">
        <v>1322</v>
      </c>
      <c r="K2" s="337" t="s">
        <v>1326</v>
      </c>
      <c r="L2" s="69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  <c r="L3" s="69"/>
    </row>
    <row r="4" spans="1:12" x14ac:dyDescent="0.25">
      <c r="A4" s="13" t="s">
        <v>37</v>
      </c>
      <c r="B4" s="14" t="s">
        <v>33</v>
      </c>
      <c r="C4" s="15">
        <v>0</v>
      </c>
      <c r="D4" s="143"/>
      <c r="E4" s="16">
        <v>0</v>
      </c>
      <c r="F4" s="16"/>
      <c r="G4" s="17">
        <v>0</v>
      </c>
      <c r="H4" s="17">
        <v>0</v>
      </c>
      <c r="I4" s="67"/>
      <c r="J4" s="18"/>
      <c r="K4" s="18"/>
      <c r="L4" s="69"/>
    </row>
    <row r="5" spans="1:12" x14ac:dyDescent="0.25">
      <c r="A5" s="13" t="s">
        <v>38</v>
      </c>
      <c r="B5" s="14" t="s">
        <v>34</v>
      </c>
      <c r="C5" s="15">
        <v>0</v>
      </c>
      <c r="D5" s="143"/>
      <c r="E5" s="16">
        <v>0</v>
      </c>
      <c r="F5" s="16"/>
      <c r="G5" s="17">
        <v>0</v>
      </c>
      <c r="H5" s="17">
        <v>0</v>
      </c>
      <c r="I5" s="67"/>
      <c r="J5" s="18"/>
      <c r="K5" s="18"/>
      <c r="L5" s="69"/>
    </row>
    <row r="6" spans="1:12" x14ac:dyDescent="0.25">
      <c r="A6" s="13" t="s">
        <v>39</v>
      </c>
      <c r="B6" s="14" t="s">
        <v>35</v>
      </c>
      <c r="C6" s="15">
        <v>0</v>
      </c>
      <c r="D6" s="143"/>
      <c r="E6" s="16">
        <v>0</v>
      </c>
      <c r="F6" s="16"/>
      <c r="G6" s="17">
        <v>0</v>
      </c>
      <c r="H6" s="17">
        <v>0</v>
      </c>
      <c r="I6" s="67"/>
      <c r="J6" s="18"/>
      <c r="K6" s="18"/>
      <c r="L6" s="69"/>
    </row>
    <row r="7" spans="1:12" x14ac:dyDescent="0.25">
      <c r="A7" s="13" t="s">
        <v>40</v>
      </c>
      <c r="B7" s="14" t="s">
        <v>45</v>
      </c>
      <c r="C7" s="15">
        <v>5</v>
      </c>
      <c r="D7" s="143"/>
      <c r="E7" s="16">
        <v>0</v>
      </c>
      <c r="F7" s="16"/>
      <c r="G7" s="17">
        <v>0</v>
      </c>
      <c r="H7" s="17">
        <v>0</v>
      </c>
      <c r="I7" s="67"/>
      <c r="J7" s="18"/>
      <c r="K7" s="18"/>
      <c r="L7" s="69"/>
    </row>
    <row r="8" spans="1:12" x14ac:dyDescent="0.25">
      <c r="A8" s="13" t="s">
        <v>41</v>
      </c>
      <c r="B8" s="14" t="s">
        <v>46</v>
      </c>
      <c r="C8" s="15">
        <v>30</v>
      </c>
      <c r="D8" s="143"/>
      <c r="E8" s="16">
        <v>0</v>
      </c>
      <c r="F8" s="16"/>
      <c r="G8" s="17">
        <v>0</v>
      </c>
      <c r="H8" s="17">
        <v>0</v>
      </c>
      <c r="I8" s="67"/>
      <c r="J8" s="18"/>
      <c r="K8" s="18"/>
      <c r="L8" s="69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43"/>
      <c r="E9" s="16">
        <v>0</v>
      </c>
      <c r="F9" s="16"/>
      <c r="G9" s="17">
        <v>0</v>
      </c>
      <c r="H9" s="17">
        <v>0</v>
      </c>
      <c r="I9" s="67"/>
      <c r="J9" s="19"/>
      <c r="K9" s="19"/>
      <c r="L9" s="69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43"/>
      <c r="E10" s="16">
        <v>0</v>
      </c>
      <c r="F10" s="16"/>
      <c r="G10" s="17">
        <v>0</v>
      </c>
      <c r="H10" s="17">
        <v>0</v>
      </c>
      <c r="I10" s="67"/>
      <c r="J10" s="19"/>
      <c r="K10" s="19"/>
      <c r="L10" s="69"/>
    </row>
    <row r="11" spans="1:12" x14ac:dyDescent="0.25">
      <c r="A11" s="13" t="s">
        <v>44</v>
      </c>
      <c r="B11" s="14" t="s">
        <v>49</v>
      </c>
      <c r="C11" s="15">
        <v>100</v>
      </c>
      <c r="D11" s="143"/>
      <c r="E11" s="17">
        <v>0</v>
      </c>
      <c r="F11" s="17"/>
      <c r="G11" s="17">
        <v>0</v>
      </c>
      <c r="H11" s="17">
        <v>0</v>
      </c>
      <c r="I11" s="67"/>
      <c r="J11" s="19"/>
      <c r="K11" s="19"/>
      <c r="L11" s="69"/>
    </row>
    <row r="12" spans="1:12" x14ac:dyDescent="0.25">
      <c r="A12" s="438" t="s">
        <v>36</v>
      </c>
      <c r="B12" s="439"/>
      <c r="C12" s="440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69"/>
    </row>
    <row r="13" spans="1:12" x14ac:dyDescent="0.25">
      <c r="J13" s="186"/>
    </row>
    <row r="14" spans="1:12" x14ac:dyDescent="0.25">
      <c r="H14" s="191"/>
      <c r="I14" s="321"/>
      <c r="J14" s="184"/>
    </row>
    <row r="15" spans="1:12" x14ac:dyDescent="0.25">
      <c r="I15" s="182"/>
      <c r="K15" s="182"/>
    </row>
    <row r="16" spans="1:12" x14ac:dyDescent="0.25">
      <c r="I16" s="182"/>
      <c r="K16" s="182"/>
    </row>
    <row r="17" spans="1:11" x14ac:dyDescent="0.25">
      <c r="I17" s="182"/>
      <c r="K17" s="182"/>
    </row>
    <row r="18" spans="1:11" x14ac:dyDescent="0.25">
      <c r="I18" s="183"/>
      <c r="K18" s="185"/>
    </row>
    <row r="19" spans="1:11" x14ac:dyDescent="0.25">
      <c r="A19" s="436" t="s">
        <v>145</v>
      </c>
      <c r="B19" s="436"/>
      <c r="C19" s="436"/>
      <c r="D19" s="436"/>
      <c r="E19" s="437"/>
      <c r="F19" s="404" t="s">
        <v>1322</v>
      </c>
      <c r="G19" s="337" t="s">
        <v>1326</v>
      </c>
      <c r="K19" s="183"/>
    </row>
    <row r="20" spans="1:11" ht="38.25" x14ac:dyDescent="0.25">
      <c r="A20" s="103" t="s">
        <v>24</v>
      </c>
      <c r="B20" s="9" t="s">
        <v>25</v>
      </c>
      <c r="C20" s="9" t="s">
        <v>26</v>
      </c>
      <c r="D20" s="110" t="s">
        <v>867</v>
      </c>
      <c r="E20" s="11" t="s">
        <v>31</v>
      </c>
      <c r="F20" s="10" t="s">
        <v>32</v>
      </c>
      <c r="G20" s="112" t="s">
        <v>868</v>
      </c>
    </row>
    <row r="21" spans="1:11" x14ac:dyDescent="0.25">
      <c r="A21" s="104" t="s">
        <v>37</v>
      </c>
      <c r="B21" s="14" t="s">
        <v>33</v>
      </c>
      <c r="C21" s="15">
        <v>0</v>
      </c>
      <c r="D21" s="70"/>
      <c r="E21" s="67"/>
      <c r="F21" s="116"/>
      <c r="G21" s="113"/>
    </row>
    <row r="22" spans="1:11" x14ac:dyDescent="0.25">
      <c r="A22" s="104" t="s">
        <v>38</v>
      </c>
      <c r="B22" s="14" t="s">
        <v>34</v>
      </c>
      <c r="C22" s="15">
        <v>0</v>
      </c>
      <c r="D22" s="70"/>
      <c r="E22" s="67"/>
      <c r="F22" s="116"/>
      <c r="G22" s="113"/>
    </row>
    <row r="23" spans="1:11" x14ac:dyDescent="0.25">
      <c r="A23" s="104" t="s">
        <v>39</v>
      </c>
      <c r="B23" s="14" t="s">
        <v>35</v>
      </c>
      <c r="C23" s="15">
        <v>0</v>
      </c>
      <c r="D23" s="70"/>
      <c r="E23" s="67"/>
      <c r="F23" s="116"/>
      <c r="G23" s="113"/>
    </row>
    <row r="24" spans="1:11" x14ac:dyDescent="0.25">
      <c r="A24" s="104" t="s">
        <v>40</v>
      </c>
      <c r="B24" s="14" t="s">
        <v>45</v>
      </c>
      <c r="C24" s="15">
        <v>5</v>
      </c>
      <c r="D24" s="70"/>
      <c r="E24" s="67"/>
      <c r="F24" s="116"/>
      <c r="G24" s="113"/>
    </row>
    <row r="25" spans="1:11" x14ac:dyDescent="0.25">
      <c r="A25" s="104" t="s">
        <v>41</v>
      </c>
      <c r="B25" s="14" t="s">
        <v>46</v>
      </c>
      <c r="C25" s="15">
        <v>30</v>
      </c>
      <c r="D25" s="70"/>
      <c r="E25" s="67"/>
      <c r="F25" s="116"/>
      <c r="G25" s="113"/>
    </row>
    <row r="26" spans="1:11" x14ac:dyDescent="0.25">
      <c r="A26" s="104" t="s">
        <v>42</v>
      </c>
      <c r="B26" s="14" t="s">
        <v>47</v>
      </c>
      <c r="C26" s="15">
        <v>50</v>
      </c>
      <c r="D26" s="70"/>
      <c r="E26" s="67"/>
      <c r="F26" s="17"/>
      <c r="G26" s="114"/>
    </row>
    <row r="27" spans="1:11" x14ac:dyDescent="0.25">
      <c r="A27" s="104" t="s">
        <v>43</v>
      </c>
      <c r="B27" s="14" t="s">
        <v>48</v>
      </c>
      <c r="C27" s="15">
        <v>80</v>
      </c>
      <c r="D27" s="70"/>
      <c r="E27" s="67"/>
      <c r="F27" s="17"/>
      <c r="G27" s="114"/>
    </row>
    <row r="28" spans="1:11" x14ac:dyDescent="0.25">
      <c r="A28" s="104" t="s">
        <v>44</v>
      </c>
      <c r="B28" s="14" t="s">
        <v>49</v>
      </c>
      <c r="C28" s="15">
        <v>100</v>
      </c>
      <c r="D28" s="70"/>
      <c r="E28" s="67"/>
      <c r="F28" s="17"/>
      <c r="G28" s="114"/>
    </row>
    <row r="29" spans="1:11" ht="15.75" thickBot="1" x14ac:dyDescent="0.3">
      <c r="A29" s="441" t="s">
        <v>36</v>
      </c>
      <c r="B29" s="442"/>
      <c r="C29" s="443"/>
      <c r="D29" s="105">
        <f t="shared" ref="D29:F29" si="2">SUM(D21:D28)</f>
        <v>0</v>
      </c>
      <c r="E29" s="106">
        <f t="shared" si="2"/>
        <v>0</v>
      </c>
      <c r="F29" s="117">
        <f t="shared" si="2"/>
        <v>0</v>
      </c>
      <c r="G29" s="115">
        <f t="shared" ref="G29" si="3">SUM(G21:G28)</f>
        <v>0</v>
      </c>
    </row>
    <row r="30" spans="1:11" ht="15.75" thickTop="1" x14ac:dyDescent="0.25"/>
  </sheetData>
  <sheetProtection algorithmName="SHA-512" hashValue="x6+GspTz7mrLvXVZBJ4c/+YWlOkphjqO8iH0spaFQ6YoKGR7muMyc7gi/7OjskbkhDsMnlsQq/RfdUN7NXeYrw==" saltValue="UYmr6hrCK4nBvRkufGq6xw==" spinCount="100000" sheet="1" objects="1" scenarios="1" formatCells="0" formatColumns="0" formatRows="0"/>
  <protectedRanges>
    <protectedRange sqref="G19:J19 F34:J41 F48:J55 F63:J70 F77:J84 F92:J99 F106:J113 F121:J128 F177:J184 F193:J200 D4:H11 H20:J26" name="Rango1_1_1" securityDescriptor="O:WDG:WDD:(A;;CC;;;WD)"/>
    <protectedRange sqref="L19:L26 L34:L41 L48:L55 L63:L70 L77:L84 L92:L99 L106:L113 L121:L128 L177:L184 L193:L200 J4:K11 F21:G28" name="Rango2_1_1" securityDescriptor="O:WDG:WDD:(A;;CC;;;WD)"/>
  </protectedRanges>
  <mergeCells count="4">
    <mergeCell ref="A19:E19"/>
    <mergeCell ref="A12:C12"/>
    <mergeCell ref="A29:C29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AA21"/>
  <sheetViews>
    <sheetView showGridLines="0"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28.85546875" style="72" customWidth="1"/>
    <col min="3" max="3" width="24.7109375" style="72" customWidth="1"/>
    <col min="4" max="4" width="30.28515625" style="72" customWidth="1"/>
    <col min="5" max="5" width="26.7109375" style="72" customWidth="1"/>
    <col min="6" max="6" width="22.5703125" style="72" customWidth="1"/>
    <col min="7" max="27" width="11.42578125" style="222"/>
    <col min="28" max="16384" width="11.42578125" style="69"/>
  </cols>
  <sheetData>
    <row r="1" spans="2:6" ht="21" customHeight="1" x14ac:dyDescent="0.25"/>
    <row r="2" spans="2:6" ht="20.25" x14ac:dyDescent="0.3">
      <c r="B2" s="491" t="s">
        <v>845</v>
      </c>
      <c r="C2" s="491"/>
      <c r="D2" s="491"/>
      <c r="E2" s="491"/>
      <c r="F2" s="491"/>
    </row>
    <row r="3" spans="2:6" ht="18" x14ac:dyDescent="0.25">
      <c r="B3" s="486" t="s">
        <v>848</v>
      </c>
      <c r="C3" s="487"/>
      <c r="D3" s="484"/>
      <c r="E3" s="374" t="s">
        <v>1322</v>
      </c>
      <c r="F3" s="394" t="s">
        <v>1323</v>
      </c>
    </row>
    <row r="4" spans="2:6" x14ac:dyDescent="0.25">
      <c r="B4" s="393" t="s">
        <v>1320</v>
      </c>
      <c r="C4" s="42" t="s">
        <v>140</v>
      </c>
      <c r="D4" s="42" t="s">
        <v>768</v>
      </c>
      <c r="E4" s="4" t="s">
        <v>769</v>
      </c>
      <c r="F4" s="5" t="s">
        <v>767</v>
      </c>
    </row>
    <row r="5" spans="2:6" x14ac:dyDescent="0.25">
      <c r="B5" s="392" t="s">
        <v>117</v>
      </c>
      <c r="C5" s="65"/>
      <c r="D5" s="65"/>
      <c r="E5" s="65"/>
      <c r="F5" s="56">
        <f>C5+D5+E5</f>
        <v>0</v>
      </c>
    </row>
    <row r="6" spans="2:6" x14ac:dyDescent="0.25">
      <c r="B6" s="392" t="s">
        <v>118</v>
      </c>
      <c r="C6" s="65"/>
      <c r="D6" s="65"/>
      <c r="E6" s="65"/>
      <c r="F6" s="56">
        <f t="shared" ref="F6:F14" si="0">C6+D6+E6</f>
        <v>0</v>
      </c>
    </row>
    <row r="7" spans="2:6" x14ac:dyDescent="0.25">
      <c r="B7" s="392" t="s">
        <v>119</v>
      </c>
      <c r="C7" s="65"/>
      <c r="D7" s="65"/>
      <c r="E7" s="65"/>
      <c r="F7" s="56">
        <f t="shared" si="0"/>
        <v>0</v>
      </c>
    </row>
    <row r="8" spans="2:6" x14ac:dyDescent="0.25">
      <c r="B8" s="392" t="s">
        <v>120</v>
      </c>
      <c r="C8" s="65"/>
      <c r="D8" s="65"/>
      <c r="E8" s="65"/>
      <c r="F8" s="56">
        <f t="shared" si="0"/>
        <v>0</v>
      </c>
    </row>
    <row r="9" spans="2:6" x14ac:dyDescent="0.25">
      <c r="B9" s="392" t="s">
        <v>121</v>
      </c>
      <c r="C9" s="65"/>
      <c r="D9" s="65"/>
      <c r="E9" s="65"/>
      <c r="F9" s="56">
        <f t="shared" si="0"/>
        <v>0</v>
      </c>
    </row>
    <row r="10" spans="2:6" x14ac:dyDescent="0.25">
      <c r="B10" s="392" t="s">
        <v>122</v>
      </c>
      <c r="C10" s="65"/>
      <c r="D10" s="65"/>
      <c r="E10" s="65"/>
      <c r="F10" s="56">
        <f t="shared" si="0"/>
        <v>0</v>
      </c>
    </row>
    <row r="11" spans="2:6" x14ac:dyDescent="0.25">
      <c r="B11" s="392" t="s">
        <v>123</v>
      </c>
      <c r="C11" s="65"/>
      <c r="D11" s="65"/>
      <c r="E11" s="65"/>
      <c r="F11" s="56">
        <f t="shared" si="0"/>
        <v>0</v>
      </c>
    </row>
    <row r="12" spans="2:6" x14ac:dyDescent="0.25">
      <c r="B12" s="392" t="s">
        <v>124</v>
      </c>
      <c r="C12" s="65"/>
      <c r="D12" s="65"/>
      <c r="E12" s="65"/>
      <c r="F12" s="56">
        <f t="shared" si="0"/>
        <v>0</v>
      </c>
    </row>
    <row r="13" spans="2:6" x14ac:dyDescent="0.25">
      <c r="B13" s="392" t="s">
        <v>125</v>
      </c>
      <c r="C13" s="65"/>
      <c r="D13" s="65"/>
      <c r="E13" s="65"/>
      <c r="F13" s="56">
        <f t="shared" si="0"/>
        <v>0</v>
      </c>
    </row>
    <row r="14" spans="2:6" x14ac:dyDescent="0.25">
      <c r="B14" s="392" t="s">
        <v>126</v>
      </c>
      <c r="C14" s="65"/>
      <c r="D14" s="65"/>
      <c r="E14" s="65"/>
      <c r="F14" s="56">
        <f t="shared" si="0"/>
        <v>0</v>
      </c>
    </row>
    <row r="15" spans="2:6" x14ac:dyDescent="0.25">
      <c r="B15" s="140" t="s">
        <v>36</v>
      </c>
      <c r="C15" s="54">
        <f>SUM(C5:C14)</f>
        <v>0</v>
      </c>
      <c r="D15" s="54">
        <f t="shared" ref="D15:E15" si="1">SUM(D5:D14)</f>
        <v>0</v>
      </c>
      <c r="E15" s="54">
        <f t="shared" si="1"/>
        <v>0</v>
      </c>
      <c r="F15" s="55">
        <f>C15+D15+E15</f>
        <v>0</v>
      </c>
    </row>
    <row r="19" spans="3:6" ht="16.5" thickBot="1" x14ac:dyDescent="0.3"/>
    <row r="20" spans="3:6" ht="17.25" thickTop="1" thickBot="1" x14ac:dyDescent="0.3">
      <c r="C20" s="492" t="s">
        <v>908</v>
      </c>
      <c r="D20" s="493"/>
      <c r="E20" s="493"/>
      <c r="F20" s="181"/>
    </row>
    <row r="21" spans="3:6" ht="16.5" thickTop="1" x14ac:dyDescent="0.25"/>
  </sheetData>
  <sheetProtection algorithmName="SHA-512" hashValue="TORfqEjHSXe93bNlD41C9+GNvZlPjMssaqo7CQzpemlux1ql9tW/+bf5OLPkCaHP4UxhzuREpxF1IOvhNY5I4w==" saltValue="Q5GLLZ8TVsjwWh1sK+H5uQ==" spinCount="100000" sheet="1" objects="1" scenarios="1" formatCells="0" formatColumns="0" formatRows="0"/>
  <protectedRanges>
    <protectedRange sqref="N5:N14 F5:F14" name="Rango1_1_5" securityDescriptor="O:WDG:WDD:(A;;CC;;;WD)"/>
  </protectedRanges>
  <mergeCells count="3">
    <mergeCell ref="B2:F2"/>
    <mergeCell ref="B3:D3"/>
    <mergeCell ref="C20:E20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/>
  <dimension ref="A1:U18"/>
  <sheetViews>
    <sheetView showGridLines="0" workbookViewId="0">
      <selection activeCell="F3" sqref="F3"/>
    </sheetView>
  </sheetViews>
  <sheetFormatPr baseColWidth="10" defaultRowHeight="15.75" x14ac:dyDescent="0.25"/>
  <cols>
    <col min="1" max="1" width="5" style="72" customWidth="1"/>
    <col min="2" max="2" width="32.140625" style="72" customWidth="1"/>
    <col min="3" max="3" width="26.42578125" style="72" customWidth="1"/>
    <col min="4" max="4" width="32.42578125" style="72" customWidth="1"/>
    <col min="5" max="5" width="25.28515625" style="72" customWidth="1"/>
    <col min="6" max="6" width="22.5703125" style="72" customWidth="1"/>
    <col min="7" max="21" width="11.42578125" style="222"/>
    <col min="22" max="16384" width="11.42578125" style="69"/>
  </cols>
  <sheetData>
    <row r="1" spans="2:6" ht="21" customHeight="1" x14ac:dyDescent="0.25"/>
    <row r="2" spans="2:6" ht="20.25" x14ac:dyDescent="0.3">
      <c r="B2" s="491" t="s">
        <v>845</v>
      </c>
      <c r="C2" s="491"/>
      <c r="D2" s="491"/>
      <c r="E2" s="491"/>
      <c r="F2" s="491"/>
    </row>
    <row r="3" spans="2:6" ht="18" x14ac:dyDescent="0.25">
      <c r="B3" s="486" t="s">
        <v>849</v>
      </c>
      <c r="C3" s="487"/>
      <c r="D3" s="484"/>
      <c r="E3" s="374" t="s">
        <v>1322</v>
      </c>
      <c r="F3" s="394" t="s">
        <v>1323</v>
      </c>
    </row>
    <row r="4" spans="2:6" x14ac:dyDescent="0.25">
      <c r="B4" s="393" t="s">
        <v>1321</v>
      </c>
      <c r="C4" s="42" t="s">
        <v>140</v>
      </c>
      <c r="D4" s="42" t="s">
        <v>768</v>
      </c>
      <c r="E4" s="4" t="s">
        <v>769</v>
      </c>
      <c r="F4" s="5" t="s">
        <v>767</v>
      </c>
    </row>
    <row r="5" spans="2:6" x14ac:dyDescent="0.25">
      <c r="B5" s="392" t="s">
        <v>117</v>
      </c>
      <c r="C5" s="65"/>
      <c r="D5" s="65"/>
      <c r="E5" s="65"/>
      <c r="F5" s="56">
        <f>C5+D5+E5</f>
        <v>0</v>
      </c>
    </row>
    <row r="6" spans="2:6" x14ac:dyDescent="0.25">
      <c r="B6" s="392" t="s">
        <v>118</v>
      </c>
      <c r="C6" s="65"/>
      <c r="D6" s="65"/>
      <c r="E6" s="65"/>
      <c r="F6" s="56">
        <f t="shared" ref="F6:F14" si="0">C6+D6+E6</f>
        <v>0</v>
      </c>
    </row>
    <row r="7" spans="2:6" x14ac:dyDescent="0.25">
      <c r="B7" s="392" t="s">
        <v>119</v>
      </c>
      <c r="C7" s="65"/>
      <c r="D7" s="65"/>
      <c r="E7" s="65"/>
      <c r="F7" s="56">
        <f t="shared" si="0"/>
        <v>0</v>
      </c>
    </row>
    <row r="8" spans="2:6" x14ac:dyDescent="0.25">
      <c r="B8" s="392" t="s">
        <v>120</v>
      </c>
      <c r="C8" s="65"/>
      <c r="D8" s="65"/>
      <c r="E8" s="65"/>
      <c r="F8" s="56">
        <f t="shared" si="0"/>
        <v>0</v>
      </c>
    </row>
    <row r="9" spans="2:6" x14ac:dyDescent="0.25">
      <c r="B9" s="392" t="s">
        <v>121</v>
      </c>
      <c r="C9" s="65"/>
      <c r="D9" s="65"/>
      <c r="E9" s="65"/>
      <c r="F9" s="56">
        <f t="shared" si="0"/>
        <v>0</v>
      </c>
    </row>
    <row r="10" spans="2:6" x14ac:dyDescent="0.25">
      <c r="B10" s="392" t="s">
        <v>122</v>
      </c>
      <c r="C10" s="65"/>
      <c r="D10" s="65"/>
      <c r="E10" s="65"/>
      <c r="F10" s="56">
        <f t="shared" si="0"/>
        <v>0</v>
      </c>
    </row>
    <row r="11" spans="2:6" x14ac:dyDescent="0.25">
      <c r="B11" s="392" t="s">
        <v>123</v>
      </c>
      <c r="C11" s="65"/>
      <c r="D11" s="65"/>
      <c r="E11" s="65"/>
      <c r="F11" s="56">
        <f t="shared" si="0"/>
        <v>0</v>
      </c>
    </row>
    <row r="12" spans="2:6" x14ac:dyDescent="0.25">
      <c r="B12" s="392" t="s">
        <v>124</v>
      </c>
      <c r="C12" s="65"/>
      <c r="D12" s="65"/>
      <c r="E12" s="65"/>
      <c r="F12" s="56">
        <f t="shared" si="0"/>
        <v>0</v>
      </c>
    </row>
    <row r="13" spans="2:6" x14ac:dyDescent="0.25">
      <c r="B13" s="392" t="s">
        <v>125</v>
      </c>
      <c r="C13" s="65"/>
      <c r="D13" s="65"/>
      <c r="E13" s="65"/>
      <c r="F13" s="56">
        <f t="shared" si="0"/>
        <v>0</v>
      </c>
    </row>
    <row r="14" spans="2:6" x14ac:dyDescent="0.25">
      <c r="B14" s="392" t="s">
        <v>126</v>
      </c>
      <c r="C14" s="65"/>
      <c r="D14" s="65"/>
      <c r="E14" s="65"/>
      <c r="F14" s="56">
        <f t="shared" si="0"/>
        <v>0</v>
      </c>
    </row>
    <row r="15" spans="2:6" x14ac:dyDescent="0.25">
      <c r="B15" s="140" t="s">
        <v>36</v>
      </c>
      <c r="C15" s="54">
        <f>SUM(C5:C14)</f>
        <v>0</v>
      </c>
      <c r="D15" s="54">
        <f t="shared" ref="D15:E15" si="1">SUM(D5:D14)</f>
        <v>0</v>
      </c>
      <c r="E15" s="54">
        <f t="shared" si="1"/>
        <v>0</v>
      </c>
      <c r="F15" s="55">
        <f>C15+D15+E15</f>
        <v>0</v>
      </c>
    </row>
    <row r="16" spans="2:6" ht="16.5" thickBot="1" x14ac:dyDescent="0.3"/>
    <row r="17" spans="2:3" ht="17.25" thickTop="1" thickBot="1" x14ac:dyDescent="0.3">
      <c r="B17" s="96" t="s">
        <v>139</v>
      </c>
      <c r="C17" s="139"/>
    </row>
    <row r="18" spans="2:3" ht="16.5" thickTop="1" x14ac:dyDescent="0.25"/>
  </sheetData>
  <sheetProtection algorithmName="SHA-512" hashValue="H1mQ5ik2aa7txdp1rDsnZ09H/SGCyXI5oWgGTQymAoxN/29Og4zlVzRUGHlG/iQmkk2eG7RIipYuQ69MlnYMkw==" saltValue="uL8Xs85i/BnRXsAhrlNlGA==" spinCount="100000" sheet="1" objects="1" scenarios="1" formatCells="0" formatColumns="0" formatRows="0"/>
  <protectedRanges>
    <protectedRange sqref="F5:F14" name="Rango1_1_5" securityDescriptor="O:WDG:WDD:(A;;CC;;;WD)"/>
  </protectedRanges>
  <mergeCells count="2">
    <mergeCell ref="B2:F2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S288"/>
  <sheetViews>
    <sheetView workbookViewId="0">
      <selection activeCell="E15" sqref="E15"/>
    </sheetView>
  </sheetViews>
  <sheetFormatPr baseColWidth="10" defaultRowHeight="15.75" x14ac:dyDescent="0.25"/>
  <cols>
    <col min="1" max="1" width="5" style="222" customWidth="1"/>
    <col min="2" max="2" width="39.5703125" style="354" customWidth="1"/>
    <col min="3" max="3" width="74" style="354" customWidth="1"/>
    <col min="4" max="4" width="23.85546875" style="354" customWidth="1"/>
    <col min="5" max="5" width="11.42578125" style="354"/>
    <col min="6" max="19" width="11.42578125" style="222"/>
    <col min="20" max="16384" width="11.42578125" style="69"/>
  </cols>
  <sheetData>
    <row r="1" spans="1:19" s="68" customFormat="1" ht="21" customHeight="1" x14ac:dyDescent="0.25">
      <c r="A1" s="342"/>
      <c r="B1" s="72"/>
      <c r="C1" s="72"/>
      <c r="D1" s="72"/>
      <c r="E1" s="7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</row>
    <row r="2" spans="1:19" s="68" customFormat="1" x14ac:dyDescent="0.25">
      <c r="A2" s="342"/>
      <c r="B2" s="72"/>
      <c r="C2" s="72"/>
      <c r="D2" s="72"/>
      <c r="E2" s="7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</row>
    <row r="3" spans="1:19" s="68" customFormat="1" x14ac:dyDescent="0.25">
      <c r="A3" s="342"/>
      <c r="B3" s="494" t="s">
        <v>144</v>
      </c>
      <c r="C3" s="495"/>
      <c r="D3" s="405" t="s">
        <v>756</v>
      </c>
      <c r="E3" s="7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</row>
    <row r="4" spans="1:19" s="68" customFormat="1" x14ac:dyDescent="0.25">
      <c r="A4" s="342"/>
      <c r="B4" s="498" t="s">
        <v>141</v>
      </c>
      <c r="C4" s="499"/>
      <c r="D4" s="39" t="s">
        <v>172</v>
      </c>
      <c r="E4" s="7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</row>
    <row r="5" spans="1:19" s="68" customFormat="1" x14ac:dyDescent="0.25">
      <c r="A5" s="342"/>
      <c r="B5" s="496" t="s">
        <v>1312</v>
      </c>
      <c r="C5" s="497"/>
      <c r="D5" s="40"/>
      <c r="E5" s="72"/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</row>
    <row r="6" spans="1:19" s="68" customFormat="1" x14ac:dyDescent="0.25">
      <c r="A6" s="342"/>
      <c r="B6" s="496" t="s">
        <v>1310</v>
      </c>
      <c r="C6" s="497"/>
      <c r="D6" s="40"/>
      <c r="E6" s="72"/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</row>
    <row r="7" spans="1:19" s="68" customFormat="1" x14ac:dyDescent="0.25">
      <c r="A7" s="342"/>
      <c r="B7" s="496" t="s">
        <v>1311</v>
      </c>
      <c r="C7" s="497"/>
      <c r="D7" s="41"/>
      <c r="E7" s="7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</row>
    <row r="8" spans="1:19" s="68" customFormat="1" x14ac:dyDescent="0.25">
      <c r="A8" s="342"/>
      <c r="B8" s="496" t="s">
        <v>142</v>
      </c>
      <c r="C8" s="497"/>
      <c r="D8" s="40"/>
      <c r="E8" s="7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</row>
    <row r="9" spans="1:19" s="68" customFormat="1" x14ac:dyDescent="0.25">
      <c r="A9" s="342"/>
      <c r="B9" s="496" t="s">
        <v>143</v>
      </c>
      <c r="C9" s="497"/>
      <c r="D9" s="41"/>
      <c r="E9" s="7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2"/>
      <c r="S9" s="342"/>
    </row>
    <row r="10" spans="1:19" s="68" customFormat="1" x14ac:dyDescent="0.25">
      <c r="A10" s="342"/>
      <c r="B10" s="330" t="s">
        <v>914</v>
      </c>
      <c r="C10" s="331"/>
      <c r="D10" s="41"/>
      <c r="E10" s="72"/>
      <c r="F10" s="342"/>
      <c r="G10" s="342"/>
      <c r="H10" s="342"/>
      <c r="I10" s="342"/>
      <c r="J10" s="342"/>
      <c r="K10" s="342"/>
      <c r="L10" s="342"/>
      <c r="M10" s="342"/>
      <c r="N10" s="342"/>
      <c r="O10" s="342"/>
      <c r="P10" s="342"/>
      <c r="Q10" s="342"/>
      <c r="R10" s="342"/>
      <c r="S10" s="342"/>
    </row>
    <row r="11" spans="1:19" s="68" customFormat="1" x14ac:dyDescent="0.25">
      <c r="A11" s="342"/>
      <c r="B11" s="496" t="s">
        <v>1309</v>
      </c>
      <c r="C11" s="497"/>
      <c r="D11" s="41"/>
      <c r="E11" s="72"/>
      <c r="F11" s="342"/>
      <c r="G11" s="342"/>
      <c r="H11" s="342"/>
      <c r="I11" s="342"/>
      <c r="J11" s="342"/>
      <c r="K11" s="342"/>
      <c r="L11" s="342"/>
      <c r="M11" s="342"/>
      <c r="N11" s="342"/>
      <c r="O11" s="342"/>
      <c r="P11" s="342"/>
      <c r="Q11" s="342"/>
      <c r="R11" s="342"/>
      <c r="S11" s="342"/>
    </row>
    <row r="12" spans="1:19" s="68" customFormat="1" x14ac:dyDescent="0.25">
      <c r="A12" s="342"/>
      <c r="B12" s="97" t="s">
        <v>846</v>
      </c>
      <c r="C12" s="98"/>
      <c r="D12" s="141"/>
      <c r="E12" s="72"/>
      <c r="F12" s="342"/>
      <c r="G12" s="342"/>
      <c r="H12" s="342"/>
      <c r="I12" s="342"/>
      <c r="J12" s="342"/>
      <c r="K12" s="342"/>
      <c r="L12" s="342"/>
      <c r="M12" s="342"/>
      <c r="N12" s="342"/>
      <c r="O12" s="342"/>
      <c r="P12" s="342"/>
      <c r="Q12" s="342"/>
      <c r="R12" s="342"/>
      <c r="S12" s="342"/>
    </row>
    <row r="13" spans="1:19" s="68" customFormat="1" x14ac:dyDescent="0.25">
      <c r="A13" s="342"/>
      <c r="B13" s="99" t="s">
        <v>847</v>
      </c>
      <c r="C13" s="100"/>
      <c r="D13" s="101">
        <f>SUM(D5:D12)</f>
        <v>0</v>
      </c>
      <c r="E13" s="7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</row>
    <row r="14" spans="1:19" s="68" customFormat="1" x14ac:dyDescent="0.25">
      <c r="A14" s="342"/>
      <c r="B14" s="72"/>
      <c r="C14" s="72"/>
      <c r="D14" s="72"/>
      <c r="E14" s="7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</row>
    <row r="15" spans="1:19" s="68" customFormat="1" x14ac:dyDescent="0.25">
      <c r="A15" s="342"/>
      <c r="B15" s="72"/>
      <c r="C15" s="72"/>
      <c r="D15" s="72"/>
      <c r="E15" s="7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</row>
    <row r="16" spans="1:19" s="68" customFormat="1" x14ac:dyDescent="0.25">
      <c r="A16" s="342"/>
      <c r="B16" s="72"/>
      <c r="C16" s="72"/>
      <c r="D16" s="72"/>
      <c r="E16" s="72"/>
      <c r="F16" s="342"/>
      <c r="G16" s="342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342"/>
      <c r="S16" s="342"/>
    </row>
    <row r="17" spans="1:19" s="68" customFormat="1" x14ac:dyDescent="0.25">
      <c r="A17" s="342"/>
      <c r="B17" s="72"/>
      <c r="C17" s="72"/>
      <c r="D17" s="72"/>
      <c r="E17" s="7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</row>
    <row r="18" spans="1:19" s="68" customFormat="1" x14ac:dyDescent="0.25">
      <c r="A18" s="342"/>
      <c r="B18" s="72"/>
      <c r="C18" s="72"/>
      <c r="D18" s="72"/>
      <c r="E18" s="72"/>
      <c r="F18" s="342"/>
      <c r="G18" s="342"/>
      <c r="H18" s="342"/>
      <c r="I18" s="342"/>
      <c r="J18" s="342"/>
      <c r="K18" s="342"/>
      <c r="L18" s="342"/>
      <c r="M18" s="342"/>
      <c r="N18" s="342"/>
      <c r="O18" s="342"/>
      <c r="P18" s="342"/>
      <c r="Q18" s="342"/>
      <c r="R18" s="342"/>
      <c r="S18" s="342"/>
    </row>
    <row r="19" spans="1:19" s="68" customFormat="1" x14ac:dyDescent="0.25">
      <c r="A19" s="342"/>
      <c r="B19" s="72"/>
      <c r="C19" s="72"/>
      <c r="D19" s="72"/>
      <c r="E19" s="7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</row>
    <row r="20" spans="1:19" s="68" customFormat="1" x14ac:dyDescent="0.25">
      <c r="A20" s="342"/>
      <c r="B20" s="72"/>
      <c r="C20" s="72"/>
      <c r="D20" s="72"/>
      <c r="E20" s="7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</row>
    <row r="21" spans="1:19" s="68" customFormat="1" x14ac:dyDescent="0.25">
      <c r="A21" s="342"/>
      <c r="B21" s="72"/>
      <c r="C21" s="72"/>
      <c r="D21" s="72"/>
      <c r="E21" s="7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</row>
    <row r="22" spans="1:19" s="68" customFormat="1" x14ac:dyDescent="0.25">
      <c r="A22" s="342"/>
      <c r="B22" s="72"/>
      <c r="C22" s="72"/>
      <c r="D22" s="72"/>
      <c r="E22" s="72"/>
      <c r="F22" s="342"/>
      <c r="G22" s="342"/>
      <c r="H22" s="342"/>
      <c r="I22" s="342"/>
      <c r="J22" s="342"/>
      <c r="K22" s="342"/>
      <c r="L22" s="342"/>
      <c r="M22" s="342"/>
      <c r="N22" s="342"/>
      <c r="O22" s="342"/>
      <c r="P22" s="342"/>
      <c r="Q22" s="342"/>
      <c r="R22" s="342"/>
      <c r="S22" s="342"/>
    </row>
    <row r="23" spans="1:19" s="68" customFormat="1" x14ac:dyDescent="0.25">
      <c r="A23" s="342"/>
      <c r="B23" s="72"/>
      <c r="C23" s="72"/>
      <c r="D23" s="72"/>
      <c r="E23" s="7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</row>
    <row r="24" spans="1:19" s="68" customFormat="1" x14ac:dyDescent="0.25">
      <c r="A24" s="342"/>
      <c r="B24" s="72"/>
      <c r="C24" s="72"/>
      <c r="D24" s="72"/>
      <c r="E24" s="7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</row>
    <row r="25" spans="1:19" s="68" customFormat="1" x14ac:dyDescent="0.25">
      <c r="A25" s="342"/>
      <c r="B25" s="72"/>
      <c r="C25" s="72"/>
      <c r="D25" s="72"/>
      <c r="E25" s="7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</row>
    <row r="26" spans="1:19" s="68" customFormat="1" x14ac:dyDescent="0.25">
      <c r="A26" s="342"/>
      <c r="B26" s="72"/>
      <c r="C26" s="72"/>
      <c r="D26" s="72"/>
      <c r="E26" s="72"/>
      <c r="F26" s="34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</row>
    <row r="27" spans="1:19" s="68" customFormat="1" x14ac:dyDescent="0.25">
      <c r="A27" s="342"/>
      <c r="B27" s="72"/>
      <c r="C27" s="72"/>
      <c r="D27" s="72"/>
      <c r="E27" s="72"/>
      <c r="F27" s="342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</row>
    <row r="28" spans="1:19" s="68" customFormat="1" x14ac:dyDescent="0.25">
      <c r="A28" s="342"/>
      <c r="B28" s="72"/>
      <c r="C28" s="72"/>
      <c r="D28" s="72"/>
      <c r="E28" s="7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</row>
    <row r="29" spans="1:19" s="68" customFormat="1" x14ac:dyDescent="0.25">
      <c r="A29" s="342"/>
      <c r="B29" s="72"/>
      <c r="C29" s="72"/>
      <c r="D29" s="72"/>
      <c r="E29" s="7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</row>
    <row r="30" spans="1:19" s="68" customFormat="1" x14ac:dyDescent="0.25">
      <c r="A30" s="342"/>
      <c r="B30" s="72"/>
      <c r="C30" s="72"/>
      <c r="D30" s="72"/>
      <c r="E30" s="7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</row>
    <row r="31" spans="1:19" s="68" customFormat="1" x14ac:dyDescent="0.25">
      <c r="A31" s="342"/>
      <c r="B31" s="72"/>
      <c r="C31" s="72"/>
      <c r="D31" s="72"/>
      <c r="E31" s="72"/>
      <c r="F31" s="342"/>
      <c r="G31" s="342"/>
      <c r="H31" s="342"/>
      <c r="I31" s="342"/>
      <c r="J31" s="342"/>
      <c r="K31" s="342"/>
      <c r="L31" s="342"/>
      <c r="M31" s="342"/>
      <c r="N31" s="342"/>
      <c r="O31" s="342"/>
      <c r="P31" s="342"/>
      <c r="Q31" s="342"/>
      <c r="R31" s="342"/>
      <c r="S31" s="342"/>
    </row>
    <row r="32" spans="1:19" s="68" customFormat="1" x14ac:dyDescent="0.25">
      <c r="A32" s="342"/>
      <c r="B32" s="72"/>
      <c r="C32" s="72"/>
      <c r="D32" s="72"/>
      <c r="E32" s="7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</row>
    <row r="33" spans="1:19" s="68" customFormat="1" x14ac:dyDescent="0.25">
      <c r="A33" s="342"/>
      <c r="B33" s="72"/>
      <c r="C33" s="72"/>
      <c r="D33" s="72"/>
      <c r="E33" s="7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</row>
    <row r="34" spans="1:19" s="68" customFormat="1" x14ac:dyDescent="0.25">
      <c r="A34" s="342"/>
      <c r="B34" s="72"/>
      <c r="C34" s="72"/>
      <c r="D34" s="72"/>
      <c r="E34" s="7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</row>
    <row r="35" spans="1:19" s="68" customFormat="1" x14ac:dyDescent="0.25">
      <c r="A35" s="342"/>
      <c r="B35" s="72"/>
      <c r="C35" s="72"/>
      <c r="D35" s="72"/>
      <c r="E35" s="7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</row>
    <row r="36" spans="1:19" s="68" customFormat="1" x14ac:dyDescent="0.25">
      <c r="A36" s="342"/>
      <c r="B36" s="72"/>
      <c r="C36" s="72"/>
      <c r="D36" s="72"/>
      <c r="E36" s="7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</row>
    <row r="37" spans="1:19" s="68" customFormat="1" x14ac:dyDescent="0.25">
      <c r="A37" s="342"/>
      <c r="B37" s="72"/>
      <c r="C37" s="72"/>
      <c r="D37" s="72"/>
      <c r="E37" s="72"/>
      <c r="F37" s="342"/>
      <c r="G37" s="342"/>
      <c r="H37" s="342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</row>
    <row r="38" spans="1:19" s="68" customFormat="1" x14ac:dyDescent="0.25">
      <c r="A38" s="342"/>
      <c r="B38" s="72"/>
      <c r="C38" s="72"/>
      <c r="D38" s="72"/>
      <c r="E38" s="7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2"/>
      <c r="Q38" s="342"/>
      <c r="R38" s="342"/>
      <c r="S38" s="342"/>
    </row>
    <row r="39" spans="1:19" s="68" customFormat="1" x14ac:dyDescent="0.25">
      <c r="A39" s="342"/>
      <c r="B39" s="72"/>
      <c r="C39" s="72"/>
      <c r="D39" s="72"/>
      <c r="E39" s="7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</row>
    <row r="40" spans="1:19" s="68" customFormat="1" x14ac:dyDescent="0.25">
      <c r="A40" s="342"/>
      <c r="B40" s="72"/>
      <c r="C40" s="72"/>
      <c r="D40" s="72"/>
      <c r="E40" s="72"/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</row>
    <row r="41" spans="1:19" s="68" customFormat="1" x14ac:dyDescent="0.25">
      <c r="A41" s="342"/>
      <c r="B41" s="72"/>
      <c r="C41" s="72"/>
      <c r="D41" s="72"/>
      <c r="E41" s="7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</row>
    <row r="42" spans="1:19" s="68" customFormat="1" x14ac:dyDescent="0.25">
      <c r="A42" s="342"/>
      <c r="B42" s="72"/>
      <c r="C42" s="72"/>
      <c r="D42" s="72"/>
      <c r="E42" s="72"/>
      <c r="F42" s="342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342"/>
      <c r="R42" s="342"/>
      <c r="S42" s="342"/>
    </row>
    <row r="43" spans="1:19" s="68" customFormat="1" x14ac:dyDescent="0.25">
      <c r="A43" s="342"/>
      <c r="B43" s="72"/>
      <c r="C43" s="72"/>
      <c r="D43" s="72"/>
      <c r="E43" s="7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</row>
    <row r="44" spans="1:19" s="68" customFormat="1" x14ac:dyDescent="0.25">
      <c r="A44" s="342"/>
      <c r="B44" s="72"/>
      <c r="C44" s="72"/>
      <c r="D44" s="72"/>
      <c r="E44" s="7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</row>
    <row r="45" spans="1:19" s="68" customFormat="1" x14ac:dyDescent="0.25">
      <c r="A45" s="342"/>
      <c r="B45" s="72"/>
      <c r="C45" s="72"/>
      <c r="D45" s="72"/>
      <c r="E45" s="72"/>
      <c r="F45" s="342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</row>
    <row r="46" spans="1:19" s="68" customFormat="1" x14ac:dyDescent="0.25">
      <c r="A46" s="342"/>
      <c r="B46" s="72"/>
      <c r="C46" s="72"/>
      <c r="D46" s="72"/>
      <c r="E46" s="7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</row>
    <row r="47" spans="1:19" s="68" customFormat="1" x14ac:dyDescent="0.25">
      <c r="A47" s="342"/>
      <c r="B47" s="72"/>
      <c r="C47" s="72"/>
      <c r="D47" s="72"/>
      <c r="E47" s="7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342"/>
      <c r="R47" s="342"/>
      <c r="S47" s="342"/>
    </row>
    <row r="48" spans="1:19" s="68" customFormat="1" x14ac:dyDescent="0.25">
      <c r="A48" s="342"/>
      <c r="B48" s="72"/>
      <c r="C48" s="72"/>
      <c r="D48" s="72"/>
      <c r="E48" s="72"/>
      <c r="F48" s="342"/>
      <c r="G48" s="342"/>
      <c r="H48" s="342"/>
      <c r="I48" s="342"/>
      <c r="J48" s="342"/>
      <c r="K48" s="342"/>
      <c r="L48" s="342"/>
      <c r="M48" s="342"/>
      <c r="N48" s="342"/>
      <c r="O48" s="342"/>
      <c r="P48" s="342"/>
      <c r="Q48" s="342"/>
      <c r="R48" s="342"/>
      <c r="S48" s="342"/>
    </row>
    <row r="49" spans="1:19" s="68" customFormat="1" x14ac:dyDescent="0.25">
      <c r="A49" s="342"/>
      <c r="B49" s="72"/>
      <c r="C49" s="72"/>
      <c r="D49" s="72"/>
      <c r="E49" s="72"/>
      <c r="F49" s="342"/>
      <c r="G49" s="342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</row>
    <row r="50" spans="1:19" s="68" customFormat="1" x14ac:dyDescent="0.25">
      <c r="A50" s="342"/>
      <c r="B50" s="72"/>
      <c r="C50" s="72"/>
      <c r="D50" s="72"/>
      <c r="E50" s="72"/>
      <c r="F50" s="342"/>
      <c r="G50" s="342"/>
      <c r="H50" s="342"/>
      <c r="I50" s="342"/>
      <c r="J50" s="342"/>
      <c r="K50" s="342"/>
      <c r="L50" s="342"/>
      <c r="M50" s="342"/>
      <c r="N50" s="342"/>
      <c r="O50" s="342"/>
      <c r="P50" s="342"/>
      <c r="Q50" s="342"/>
      <c r="R50" s="342"/>
      <c r="S50" s="342"/>
    </row>
    <row r="51" spans="1:19" s="68" customFormat="1" x14ac:dyDescent="0.25">
      <c r="A51" s="342"/>
      <c r="B51" s="72"/>
      <c r="C51" s="72"/>
      <c r="D51" s="72"/>
      <c r="E51" s="7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</row>
    <row r="52" spans="1:19" s="68" customFormat="1" x14ac:dyDescent="0.25">
      <c r="A52" s="342"/>
      <c r="B52" s="72"/>
      <c r="C52" s="72"/>
      <c r="D52" s="72"/>
      <c r="E52" s="7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</row>
    <row r="53" spans="1:19" s="68" customFormat="1" x14ac:dyDescent="0.25">
      <c r="A53" s="342"/>
      <c r="B53" s="72"/>
      <c r="C53" s="72"/>
      <c r="D53" s="72"/>
      <c r="E53" s="7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</row>
    <row r="54" spans="1:19" s="68" customFormat="1" x14ac:dyDescent="0.25">
      <c r="A54" s="342"/>
      <c r="B54" s="72"/>
      <c r="C54" s="72"/>
      <c r="D54" s="72"/>
      <c r="E54" s="72"/>
      <c r="F54" s="342"/>
      <c r="G54" s="342"/>
      <c r="H54" s="342"/>
      <c r="I54" s="342"/>
      <c r="J54" s="342"/>
      <c r="K54" s="342"/>
      <c r="L54" s="342"/>
      <c r="M54" s="342"/>
      <c r="N54" s="342"/>
      <c r="O54" s="342"/>
      <c r="P54" s="342"/>
      <c r="Q54" s="342"/>
      <c r="R54" s="342"/>
      <c r="S54" s="342"/>
    </row>
    <row r="55" spans="1:19" s="68" customFormat="1" x14ac:dyDescent="0.25">
      <c r="A55" s="342"/>
      <c r="B55" s="72"/>
      <c r="C55" s="72"/>
      <c r="D55" s="72"/>
      <c r="E55" s="7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42"/>
    </row>
    <row r="56" spans="1:19" s="68" customFormat="1" x14ac:dyDescent="0.25">
      <c r="A56" s="342"/>
      <c r="B56" s="72"/>
      <c r="C56" s="72"/>
      <c r="D56" s="72"/>
      <c r="E56" s="72"/>
      <c r="F56" s="342"/>
      <c r="G56" s="342"/>
      <c r="H56" s="342"/>
      <c r="I56" s="342"/>
      <c r="J56" s="342"/>
      <c r="K56" s="342"/>
      <c r="L56" s="342"/>
      <c r="M56" s="342"/>
      <c r="N56" s="342"/>
      <c r="O56" s="342"/>
      <c r="P56" s="342"/>
      <c r="Q56" s="342"/>
      <c r="R56" s="342"/>
      <c r="S56" s="342"/>
    </row>
    <row r="57" spans="1:19" s="68" customFormat="1" x14ac:dyDescent="0.25">
      <c r="A57" s="342"/>
      <c r="B57" s="72"/>
      <c r="C57" s="72"/>
      <c r="D57" s="72"/>
      <c r="E57" s="72"/>
      <c r="F57" s="342"/>
      <c r="G57" s="342"/>
      <c r="H57" s="342"/>
      <c r="I57" s="342"/>
      <c r="J57" s="342"/>
      <c r="K57" s="342"/>
      <c r="L57" s="342"/>
      <c r="M57" s="342"/>
      <c r="N57" s="342"/>
      <c r="O57" s="342"/>
      <c r="P57" s="342"/>
      <c r="Q57" s="342"/>
      <c r="R57" s="342"/>
      <c r="S57" s="342"/>
    </row>
    <row r="58" spans="1:19" s="68" customFormat="1" x14ac:dyDescent="0.25">
      <c r="A58" s="342"/>
      <c r="B58" s="72"/>
      <c r="C58" s="72"/>
      <c r="D58" s="72"/>
      <c r="E58" s="72"/>
      <c r="F58" s="342"/>
      <c r="G58" s="342"/>
      <c r="H58" s="342"/>
      <c r="I58" s="342"/>
      <c r="J58" s="342"/>
      <c r="K58" s="342"/>
      <c r="L58" s="342"/>
      <c r="M58" s="342"/>
      <c r="N58" s="342"/>
      <c r="O58" s="342"/>
      <c r="P58" s="342"/>
      <c r="Q58" s="342"/>
      <c r="R58" s="342"/>
      <c r="S58" s="342"/>
    </row>
    <row r="59" spans="1:19" s="68" customFormat="1" x14ac:dyDescent="0.25">
      <c r="A59" s="342"/>
      <c r="B59" s="72"/>
      <c r="C59" s="72"/>
      <c r="D59" s="72"/>
      <c r="E59" s="72"/>
      <c r="F59" s="342"/>
      <c r="G59" s="342"/>
      <c r="H59" s="342"/>
      <c r="I59" s="342"/>
      <c r="J59" s="342"/>
      <c r="K59" s="342"/>
      <c r="L59" s="342"/>
      <c r="M59" s="342"/>
      <c r="N59" s="342"/>
      <c r="O59" s="342"/>
      <c r="P59" s="342"/>
      <c r="Q59" s="342"/>
      <c r="R59" s="342"/>
      <c r="S59" s="342"/>
    </row>
    <row r="60" spans="1:19" s="68" customFormat="1" x14ac:dyDescent="0.25">
      <c r="A60" s="342"/>
      <c r="B60" s="72"/>
      <c r="C60" s="72"/>
      <c r="D60" s="72"/>
      <c r="E60" s="72"/>
      <c r="F60" s="342"/>
      <c r="G60" s="342"/>
      <c r="H60" s="342"/>
      <c r="I60" s="342"/>
      <c r="J60" s="342"/>
      <c r="K60" s="342"/>
      <c r="L60" s="342"/>
      <c r="M60" s="342"/>
      <c r="N60" s="342"/>
      <c r="O60" s="342"/>
      <c r="P60" s="342"/>
      <c r="Q60" s="342"/>
      <c r="R60" s="342"/>
      <c r="S60" s="342"/>
    </row>
    <row r="61" spans="1:19" s="68" customFormat="1" x14ac:dyDescent="0.25">
      <c r="A61" s="342"/>
      <c r="B61" s="72"/>
      <c r="C61" s="72"/>
      <c r="D61" s="72"/>
      <c r="E61" s="72"/>
      <c r="F61" s="342"/>
      <c r="G61" s="342"/>
      <c r="H61" s="342"/>
      <c r="I61" s="342"/>
      <c r="J61" s="342"/>
      <c r="K61" s="342"/>
      <c r="L61" s="342"/>
      <c r="M61" s="342"/>
      <c r="N61" s="342"/>
      <c r="O61" s="342"/>
      <c r="P61" s="342"/>
      <c r="Q61" s="342"/>
      <c r="R61" s="342"/>
      <c r="S61" s="342"/>
    </row>
    <row r="62" spans="1:19" s="68" customFormat="1" x14ac:dyDescent="0.25">
      <c r="A62" s="342"/>
      <c r="B62" s="72"/>
      <c r="C62" s="72"/>
      <c r="D62" s="72"/>
      <c r="E62" s="7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</row>
    <row r="63" spans="1:19" s="68" customFormat="1" x14ac:dyDescent="0.25">
      <c r="A63" s="342"/>
      <c r="B63" s="72"/>
      <c r="C63" s="72"/>
      <c r="D63" s="72"/>
      <c r="E63" s="72"/>
      <c r="F63" s="342"/>
      <c r="G63" s="342"/>
      <c r="H63" s="342"/>
      <c r="I63" s="342"/>
      <c r="J63" s="342"/>
      <c r="K63" s="342"/>
      <c r="L63" s="342"/>
      <c r="M63" s="342"/>
      <c r="N63" s="342"/>
      <c r="O63" s="342"/>
      <c r="P63" s="342"/>
      <c r="Q63" s="342"/>
      <c r="R63" s="342"/>
      <c r="S63" s="342"/>
    </row>
    <row r="64" spans="1:19" s="68" customFormat="1" x14ac:dyDescent="0.25">
      <c r="A64" s="342"/>
      <c r="B64" s="72"/>
      <c r="C64" s="72"/>
      <c r="D64" s="72"/>
      <c r="E64" s="7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2"/>
      <c r="R64" s="342"/>
      <c r="S64" s="342"/>
    </row>
    <row r="65" spans="1:19" s="68" customFormat="1" x14ac:dyDescent="0.25">
      <c r="A65" s="342"/>
      <c r="B65" s="72"/>
      <c r="C65" s="72"/>
      <c r="D65" s="72"/>
      <c r="E65" s="72"/>
      <c r="F65" s="342"/>
      <c r="G65" s="342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342"/>
      <c r="S65" s="342"/>
    </row>
    <row r="66" spans="1:19" s="68" customFormat="1" x14ac:dyDescent="0.25">
      <c r="A66" s="342"/>
      <c r="B66" s="72"/>
      <c r="C66" s="72"/>
      <c r="D66" s="72"/>
      <c r="E66" s="7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</row>
    <row r="67" spans="1:19" s="68" customFormat="1" x14ac:dyDescent="0.25">
      <c r="A67" s="342"/>
      <c r="B67" s="72"/>
      <c r="C67" s="72"/>
      <c r="D67" s="72"/>
      <c r="E67" s="72"/>
      <c r="F67" s="342"/>
      <c r="G67" s="342"/>
      <c r="H67" s="342"/>
      <c r="I67" s="342"/>
      <c r="J67" s="342"/>
      <c r="K67" s="342"/>
      <c r="L67" s="342"/>
      <c r="M67" s="342"/>
      <c r="N67" s="342"/>
      <c r="O67" s="342"/>
      <c r="P67" s="342"/>
      <c r="Q67" s="342"/>
      <c r="R67" s="342"/>
      <c r="S67" s="342"/>
    </row>
    <row r="68" spans="1:19" s="68" customFormat="1" x14ac:dyDescent="0.25">
      <c r="A68" s="342"/>
      <c r="B68" s="72"/>
      <c r="C68" s="72"/>
      <c r="D68" s="72"/>
      <c r="E68" s="72"/>
      <c r="F68" s="342"/>
      <c r="G68" s="342"/>
      <c r="H68" s="342"/>
      <c r="I68" s="342"/>
      <c r="J68" s="342"/>
      <c r="K68" s="342"/>
      <c r="L68" s="342"/>
      <c r="M68" s="342"/>
      <c r="N68" s="342"/>
      <c r="O68" s="342"/>
      <c r="P68" s="342"/>
      <c r="Q68" s="342"/>
      <c r="R68" s="342"/>
      <c r="S68" s="342"/>
    </row>
    <row r="69" spans="1:19" s="68" customFormat="1" x14ac:dyDescent="0.25">
      <c r="A69" s="342"/>
      <c r="B69" s="72"/>
      <c r="C69" s="72"/>
      <c r="D69" s="72"/>
      <c r="E69" s="72"/>
      <c r="F69" s="342"/>
      <c r="G69" s="342"/>
      <c r="H69" s="342"/>
      <c r="I69" s="342"/>
      <c r="J69" s="342"/>
      <c r="K69" s="342"/>
      <c r="L69" s="342"/>
      <c r="M69" s="342"/>
      <c r="N69" s="342"/>
      <c r="O69" s="342"/>
      <c r="P69" s="342"/>
      <c r="Q69" s="342"/>
      <c r="R69" s="342"/>
      <c r="S69" s="342"/>
    </row>
    <row r="70" spans="1:19" s="68" customFormat="1" x14ac:dyDescent="0.25">
      <c r="A70" s="342"/>
      <c r="B70" s="72"/>
      <c r="C70" s="72"/>
      <c r="D70" s="72"/>
      <c r="E70" s="72"/>
      <c r="F70" s="342"/>
      <c r="G70" s="342"/>
      <c r="H70" s="342"/>
      <c r="I70" s="342"/>
      <c r="J70" s="342"/>
      <c r="K70" s="342"/>
      <c r="L70" s="342"/>
      <c r="M70" s="342"/>
      <c r="N70" s="342"/>
      <c r="O70" s="342"/>
      <c r="P70" s="342"/>
      <c r="Q70" s="342"/>
      <c r="R70" s="342"/>
      <c r="S70" s="342"/>
    </row>
    <row r="71" spans="1:19" s="68" customFormat="1" x14ac:dyDescent="0.25">
      <c r="A71" s="342"/>
      <c r="B71" s="72"/>
      <c r="C71" s="72"/>
      <c r="D71" s="72"/>
      <c r="E71" s="72"/>
      <c r="F71" s="342"/>
      <c r="G71" s="342"/>
      <c r="H71" s="342"/>
      <c r="I71" s="342"/>
      <c r="J71" s="342"/>
      <c r="K71" s="342"/>
      <c r="L71" s="342"/>
      <c r="M71" s="342"/>
      <c r="N71" s="342"/>
      <c r="O71" s="342"/>
      <c r="P71" s="342"/>
      <c r="Q71" s="342"/>
      <c r="R71" s="342"/>
      <c r="S71" s="342"/>
    </row>
    <row r="72" spans="1:19" s="68" customFormat="1" x14ac:dyDescent="0.25">
      <c r="A72" s="342"/>
      <c r="B72" s="72"/>
      <c r="C72" s="72"/>
      <c r="D72" s="72"/>
      <c r="E72" s="72"/>
      <c r="F72" s="342"/>
      <c r="G72" s="342"/>
      <c r="H72" s="342"/>
      <c r="I72" s="342"/>
      <c r="J72" s="342"/>
      <c r="K72" s="342"/>
      <c r="L72" s="342"/>
      <c r="M72" s="342"/>
      <c r="N72" s="342"/>
      <c r="O72" s="342"/>
      <c r="P72" s="342"/>
      <c r="Q72" s="342"/>
      <c r="R72" s="342"/>
      <c r="S72" s="342"/>
    </row>
    <row r="73" spans="1:19" s="68" customFormat="1" x14ac:dyDescent="0.25">
      <c r="A73" s="342"/>
      <c r="B73" s="72"/>
      <c r="C73" s="72"/>
      <c r="D73" s="72"/>
      <c r="E73" s="7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42"/>
      <c r="R73" s="342"/>
      <c r="S73" s="342"/>
    </row>
    <row r="74" spans="1:19" s="68" customFormat="1" x14ac:dyDescent="0.25">
      <c r="A74" s="342"/>
      <c r="B74" s="72"/>
      <c r="C74" s="72"/>
      <c r="D74" s="72"/>
      <c r="E74" s="72"/>
      <c r="F74" s="342"/>
      <c r="G74" s="342"/>
      <c r="H74" s="342"/>
      <c r="I74" s="342"/>
      <c r="J74" s="342"/>
      <c r="K74" s="342"/>
      <c r="L74" s="342"/>
      <c r="M74" s="342"/>
      <c r="N74" s="342"/>
      <c r="O74" s="342"/>
      <c r="P74" s="342"/>
      <c r="Q74" s="342"/>
      <c r="R74" s="342"/>
      <c r="S74" s="342"/>
    </row>
    <row r="75" spans="1:19" s="68" customFormat="1" x14ac:dyDescent="0.25">
      <c r="A75" s="342"/>
      <c r="B75" s="72"/>
      <c r="C75" s="72"/>
      <c r="D75" s="72"/>
      <c r="E75" s="7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</row>
    <row r="76" spans="1:19" s="68" customFormat="1" x14ac:dyDescent="0.25">
      <c r="A76" s="342"/>
      <c r="B76" s="72"/>
      <c r="C76" s="72"/>
      <c r="D76" s="72"/>
      <c r="E76" s="72"/>
      <c r="F76" s="342"/>
      <c r="G76" s="342"/>
      <c r="H76" s="342"/>
      <c r="I76" s="342"/>
      <c r="J76" s="342"/>
      <c r="K76" s="342"/>
      <c r="L76" s="342"/>
      <c r="M76" s="342"/>
      <c r="N76" s="342"/>
      <c r="O76" s="342"/>
      <c r="P76" s="342"/>
      <c r="Q76" s="342"/>
      <c r="R76" s="342"/>
      <c r="S76" s="342"/>
    </row>
    <row r="77" spans="1:19" s="68" customFormat="1" x14ac:dyDescent="0.25">
      <c r="A77" s="342"/>
      <c r="B77" s="72"/>
      <c r="C77" s="72"/>
      <c r="D77" s="72"/>
      <c r="E77" s="72"/>
      <c r="F77" s="342"/>
      <c r="G77" s="342"/>
      <c r="H77" s="342"/>
      <c r="I77" s="342"/>
      <c r="J77" s="342"/>
      <c r="K77" s="342"/>
      <c r="L77" s="342"/>
      <c r="M77" s="342"/>
      <c r="N77" s="342"/>
      <c r="O77" s="342"/>
      <c r="P77" s="342"/>
      <c r="Q77" s="342"/>
      <c r="R77" s="342"/>
      <c r="S77" s="342"/>
    </row>
    <row r="78" spans="1:19" s="68" customFormat="1" x14ac:dyDescent="0.25">
      <c r="A78" s="342"/>
      <c r="B78" s="72"/>
      <c r="C78" s="72"/>
      <c r="D78" s="72"/>
      <c r="E78" s="7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</row>
    <row r="79" spans="1:19" s="68" customFormat="1" x14ac:dyDescent="0.25">
      <c r="A79" s="342"/>
      <c r="B79" s="72"/>
      <c r="C79" s="72"/>
      <c r="D79" s="72"/>
      <c r="E79" s="7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</row>
    <row r="80" spans="1:19" s="68" customFormat="1" x14ac:dyDescent="0.25">
      <c r="A80" s="342"/>
      <c r="B80" s="72"/>
      <c r="C80" s="72"/>
      <c r="D80" s="72"/>
      <c r="E80" s="72"/>
      <c r="F80" s="342"/>
      <c r="G80" s="342"/>
      <c r="H80" s="342"/>
      <c r="I80" s="342"/>
      <c r="J80" s="342"/>
      <c r="K80" s="342"/>
      <c r="L80" s="342"/>
      <c r="M80" s="342"/>
      <c r="N80" s="342"/>
      <c r="O80" s="342"/>
      <c r="P80" s="342"/>
      <c r="Q80" s="342"/>
      <c r="R80" s="342"/>
      <c r="S80" s="342"/>
    </row>
    <row r="81" spans="1:19" s="68" customFormat="1" x14ac:dyDescent="0.25">
      <c r="A81" s="342"/>
      <c r="B81" s="72"/>
      <c r="C81" s="72"/>
      <c r="D81" s="72"/>
      <c r="E81" s="72"/>
      <c r="F81" s="342"/>
      <c r="G81" s="342"/>
      <c r="H81" s="342"/>
      <c r="I81" s="342"/>
      <c r="J81" s="342"/>
      <c r="K81" s="342"/>
      <c r="L81" s="342"/>
      <c r="M81" s="342"/>
      <c r="N81" s="342"/>
      <c r="O81" s="342"/>
      <c r="P81" s="342"/>
      <c r="Q81" s="342"/>
      <c r="R81" s="342"/>
      <c r="S81" s="342"/>
    </row>
    <row r="82" spans="1:19" s="68" customFormat="1" x14ac:dyDescent="0.25">
      <c r="A82" s="342"/>
      <c r="B82" s="72"/>
      <c r="C82" s="72"/>
      <c r="D82" s="72"/>
      <c r="E82" s="72"/>
      <c r="F82" s="342"/>
      <c r="G82" s="342"/>
      <c r="H82" s="342"/>
      <c r="I82" s="342"/>
      <c r="J82" s="342"/>
      <c r="K82" s="342"/>
      <c r="L82" s="342"/>
      <c r="M82" s="342"/>
      <c r="N82" s="342"/>
      <c r="O82" s="342"/>
      <c r="P82" s="342"/>
      <c r="Q82" s="342"/>
      <c r="R82" s="342"/>
      <c r="S82" s="342"/>
    </row>
    <row r="83" spans="1:19" s="68" customFormat="1" x14ac:dyDescent="0.25">
      <c r="A83" s="342"/>
      <c r="B83" s="72"/>
      <c r="C83" s="72"/>
      <c r="D83" s="72"/>
      <c r="E83" s="72"/>
      <c r="F83" s="342"/>
      <c r="G83" s="342"/>
      <c r="H83" s="342"/>
      <c r="I83" s="342"/>
      <c r="J83" s="342"/>
      <c r="K83" s="342"/>
      <c r="L83" s="342"/>
      <c r="M83" s="342"/>
      <c r="N83" s="342"/>
      <c r="O83" s="342"/>
      <c r="P83" s="342"/>
      <c r="Q83" s="342"/>
      <c r="R83" s="342"/>
      <c r="S83" s="342"/>
    </row>
    <row r="84" spans="1:19" s="68" customFormat="1" x14ac:dyDescent="0.25">
      <c r="A84" s="342"/>
      <c r="B84" s="72"/>
      <c r="C84" s="72"/>
      <c r="D84" s="72"/>
      <c r="E84" s="72"/>
      <c r="F84" s="342"/>
      <c r="G84" s="342"/>
      <c r="H84" s="342"/>
      <c r="I84" s="342"/>
      <c r="J84" s="342"/>
      <c r="K84" s="342"/>
      <c r="L84" s="342"/>
      <c r="M84" s="342"/>
      <c r="N84" s="342"/>
      <c r="O84" s="342"/>
      <c r="P84" s="342"/>
      <c r="Q84" s="342"/>
      <c r="R84" s="342"/>
      <c r="S84" s="342"/>
    </row>
    <row r="85" spans="1:19" s="68" customFormat="1" x14ac:dyDescent="0.25">
      <c r="A85" s="342"/>
      <c r="B85" s="72"/>
      <c r="C85" s="72"/>
      <c r="D85" s="72"/>
      <c r="E85" s="72"/>
      <c r="F85" s="342"/>
      <c r="G85" s="342"/>
      <c r="H85" s="342"/>
      <c r="I85" s="342"/>
      <c r="J85" s="342"/>
      <c r="K85" s="342"/>
      <c r="L85" s="342"/>
      <c r="M85" s="342"/>
      <c r="N85" s="342"/>
      <c r="O85" s="342"/>
      <c r="P85" s="342"/>
      <c r="Q85" s="342"/>
      <c r="R85" s="342"/>
      <c r="S85" s="342"/>
    </row>
    <row r="86" spans="1:19" s="68" customFormat="1" x14ac:dyDescent="0.25">
      <c r="A86" s="342"/>
      <c r="B86" s="72"/>
      <c r="C86" s="72"/>
      <c r="D86" s="72"/>
      <c r="E86" s="72"/>
      <c r="F86" s="342"/>
      <c r="G86" s="342"/>
      <c r="H86" s="342"/>
      <c r="I86" s="342"/>
      <c r="J86" s="342"/>
      <c r="K86" s="342"/>
      <c r="L86" s="342"/>
      <c r="M86" s="342"/>
      <c r="N86" s="342"/>
      <c r="O86" s="342"/>
      <c r="P86" s="342"/>
      <c r="Q86" s="342"/>
      <c r="R86" s="342"/>
      <c r="S86" s="342"/>
    </row>
    <row r="87" spans="1:19" s="68" customFormat="1" x14ac:dyDescent="0.25">
      <c r="A87" s="342"/>
      <c r="B87" s="72"/>
      <c r="C87" s="72"/>
      <c r="D87" s="72"/>
      <c r="E87" s="72"/>
      <c r="F87" s="342"/>
      <c r="G87" s="342"/>
      <c r="H87" s="342"/>
      <c r="I87" s="342"/>
      <c r="J87" s="342"/>
      <c r="K87" s="342"/>
      <c r="L87" s="342"/>
      <c r="M87" s="342"/>
      <c r="N87" s="342"/>
      <c r="O87" s="342"/>
      <c r="P87" s="342"/>
      <c r="Q87" s="342"/>
      <c r="R87" s="342"/>
      <c r="S87" s="342"/>
    </row>
    <row r="88" spans="1:19" s="68" customFormat="1" x14ac:dyDescent="0.25">
      <c r="A88" s="342"/>
      <c r="B88" s="72"/>
      <c r="C88" s="72"/>
      <c r="D88" s="72"/>
      <c r="E88" s="7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342"/>
      <c r="R88" s="342"/>
      <c r="S88" s="342"/>
    </row>
    <row r="89" spans="1:19" s="68" customFormat="1" x14ac:dyDescent="0.25">
      <c r="A89" s="342"/>
      <c r="B89" s="72"/>
      <c r="C89" s="72"/>
      <c r="D89" s="72"/>
      <c r="E89" s="72"/>
      <c r="F89" s="342"/>
      <c r="G89" s="342"/>
      <c r="H89" s="342"/>
      <c r="I89" s="342"/>
      <c r="J89" s="342"/>
      <c r="K89" s="342"/>
      <c r="L89" s="342"/>
      <c r="M89" s="342"/>
      <c r="N89" s="342"/>
      <c r="O89" s="342"/>
      <c r="P89" s="342"/>
      <c r="Q89" s="342"/>
      <c r="R89" s="342"/>
      <c r="S89" s="342"/>
    </row>
    <row r="90" spans="1:19" s="68" customFormat="1" x14ac:dyDescent="0.25">
      <c r="A90" s="342"/>
      <c r="B90" s="72"/>
      <c r="C90" s="72"/>
      <c r="D90" s="72"/>
      <c r="E90" s="72"/>
      <c r="F90" s="342"/>
      <c r="G90" s="342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42"/>
      <c r="S90" s="342"/>
    </row>
    <row r="91" spans="1:19" s="68" customFormat="1" x14ac:dyDescent="0.25">
      <c r="A91" s="342"/>
      <c r="B91" s="72"/>
      <c r="C91" s="72"/>
      <c r="D91" s="72"/>
      <c r="E91" s="72"/>
      <c r="F91" s="342"/>
      <c r="G91" s="342"/>
      <c r="H91" s="342"/>
      <c r="I91" s="342"/>
      <c r="J91" s="342"/>
      <c r="K91" s="342"/>
      <c r="L91" s="342"/>
      <c r="M91" s="342"/>
      <c r="N91" s="342"/>
      <c r="O91" s="342"/>
      <c r="P91" s="342"/>
      <c r="Q91" s="342"/>
      <c r="R91" s="342"/>
      <c r="S91" s="342"/>
    </row>
    <row r="92" spans="1:19" s="68" customFormat="1" x14ac:dyDescent="0.25">
      <c r="A92" s="342"/>
      <c r="B92" s="72"/>
      <c r="C92" s="72"/>
      <c r="D92" s="72"/>
      <c r="E92" s="72"/>
      <c r="F92" s="342"/>
      <c r="G92" s="342"/>
      <c r="H92" s="342"/>
      <c r="I92" s="342"/>
      <c r="J92" s="342"/>
      <c r="K92" s="342"/>
      <c r="L92" s="342"/>
      <c r="M92" s="342"/>
      <c r="N92" s="342"/>
      <c r="O92" s="342"/>
      <c r="P92" s="342"/>
      <c r="Q92" s="342"/>
      <c r="R92" s="342"/>
      <c r="S92" s="342"/>
    </row>
    <row r="93" spans="1:19" s="68" customFormat="1" x14ac:dyDescent="0.25">
      <c r="A93" s="342"/>
      <c r="B93" s="72"/>
      <c r="C93" s="72"/>
      <c r="D93" s="72"/>
      <c r="E93" s="72"/>
      <c r="F93" s="342"/>
      <c r="G93" s="342"/>
      <c r="H93" s="342"/>
      <c r="I93" s="342"/>
      <c r="J93" s="342"/>
      <c r="K93" s="342"/>
      <c r="L93" s="342"/>
      <c r="M93" s="342"/>
      <c r="N93" s="342"/>
      <c r="O93" s="342"/>
      <c r="P93" s="342"/>
      <c r="Q93" s="342"/>
      <c r="R93" s="342"/>
      <c r="S93" s="342"/>
    </row>
    <row r="94" spans="1:19" s="68" customFormat="1" x14ac:dyDescent="0.25">
      <c r="A94" s="342"/>
      <c r="B94" s="72"/>
      <c r="C94" s="72"/>
      <c r="D94" s="72"/>
      <c r="E94" s="72"/>
      <c r="F94" s="342"/>
      <c r="G94" s="342"/>
      <c r="H94" s="342"/>
      <c r="I94" s="342"/>
      <c r="J94" s="342"/>
      <c r="K94" s="342"/>
      <c r="L94" s="342"/>
      <c r="M94" s="342"/>
      <c r="N94" s="342"/>
      <c r="O94" s="342"/>
      <c r="P94" s="342"/>
      <c r="Q94" s="342"/>
      <c r="R94" s="342"/>
      <c r="S94" s="342"/>
    </row>
    <row r="95" spans="1:19" s="68" customFormat="1" x14ac:dyDescent="0.25">
      <c r="A95" s="342"/>
      <c r="B95" s="72"/>
      <c r="C95" s="72"/>
      <c r="D95" s="72"/>
      <c r="E95" s="7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</row>
    <row r="96" spans="1:19" s="68" customFormat="1" x14ac:dyDescent="0.25">
      <c r="A96" s="342"/>
      <c r="B96" s="72"/>
      <c r="C96" s="72"/>
      <c r="D96" s="72"/>
      <c r="E96" s="72"/>
      <c r="F96" s="342"/>
      <c r="G96" s="342"/>
      <c r="H96" s="342"/>
      <c r="I96" s="342"/>
      <c r="J96" s="342"/>
      <c r="K96" s="342"/>
      <c r="L96" s="342"/>
      <c r="M96" s="342"/>
      <c r="N96" s="342"/>
      <c r="O96" s="342"/>
      <c r="P96" s="342"/>
      <c r="Q96" s="342"/>
      <c r="R96" s="342"/>
      <c r="S96" s="342"/>
    </row>
    <row r="97" spans="1:19" s="68" customFormat="1" x14ac:dyDescent="0.25">
      <c r="A97" s="342"/>
      <c r="B97" s="72"/>
      <c r="C97" s="72"/>
      <c r="D97" s="72"/>
      <c r="E97" s="72"/>
      <c r="F97" s="342"/>
      <c r="G97" s="342"/>
      <c r="H97" s="342"/>
      <c r="I97" s="342"/>
      <c r="J97" s="342"/>
      <c r="K97" s="342"/>
      <c r="L97" s="342"/>
      <c r="M97" s="342"/>
      <c r="N97" s="342"/>
      <c r="O97" s="342"/>
      <c r="P97" s="342"/>
      <c r="Q97" s="342"/>
      <c r="R97" s="342"/>
      <c r="S97" s="342"/>
    </row>
    <row r="98" spans="1:19" s="68" customFormat="1" x14ac:dyDescent="0.25">
      <c r="A98" s="342"/>
      <c r="B98" s="72"/>
      <c r="C98" s="72"/>
      <c r="D98" s="72"/>
      <c r="E98" s="72"/>
      <c r="F98" s="342"/>
      <c r="G98" s="342"/>
      <c r="H98" s="342"/>
      <c r="I98" s="342"/>
      <c r="J98" s="342"/>
      <c r="K98" s="342"/>
      <c r="L98" s="342"/>
      <c r="M98" s="342"/>
      <c r="N98" s="342"/>
      <c r="O98" s="342"/>
      <c r="P98" s="342"/>
      <c r="Q98" s="342"/>
      <c r="R98" s="342"/>
      <c r="S98" s="342"/>
    </row>
    <row r="99" spans="1:19" s="68" customFormat="1" x14ac:dyDescent="0.25">
      <c r="A99" s="342"/>
      <c r="B99" s="72"/>
      <c r="C99" s="72"/>
      <c r="D99" s="72"/>
      <c r="E99" s="72"/>
      <c r="F99" s="342"/>
      <c r="G99" s="342"/>
      <c r="H99" s="342"/>
      <c r="I99" s="342"/>
      <c r="J99" s="342"/>
      <c r="K99" s="342"/>
      <c r="L99" s="342"/>
      <c r="M99" s="342"/>
      <c r="N99" s="342"/>
      <c r="O99" s="342"/>
      <c r="P99" s="342"/>
      <c r="Q99" s="342"/>
      <c r="R99" s="342"/>
      <c r="S99" s="342"/>
    </row>
    <row r="100" spans="1:19" s="68" customFormat="1" x14ac:dyDescent="0.25">
      <c r="A100" s="342"/>
      <c r="B100" s="72"/>
      <c r="C100" s="72"/>
      <c r="D100" s="72"/>
      <c r="E100" s="72"/>
      <c r="F100" s="342"/>
      <c r="G100" s="342"/>
      <c r="H100" s="342"/>
      <c r="I100" s="342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</row>
    <row r="101" spans="1:19" s="68" customFormat="1" x14ac:dyDescent="0.25">
      <c r="A101" s="342"/>
      <c r="B101" s="72"/>
      <c r="C101" s="72"/>
      <c r="D101" s="72"/>
      <c r="E101" s="72"/>
      <c r="F101" s="342"/>
      <c r="G101" s="342"/>
      <c r="H101" s="342"/>
      <c r="I101" s="342"/>
      <c r="J101" s="342"/>
      <c r="K101" s="342"/>
      <c r="L101" s="342"/>
      <c r="M101" s="342"/>
      <c r="N101" s="342"/>
      <c r="O101" s="342"/>
      <c r="P101" s="342"/>
      <c r="Q101" s="342"/>
      <c r="R101" s="342"/>
      <c r="S101" s="342"/>
    </row>
    <row r="102" spans="1:19" s="68" customFormat="1" x14ac:dyDescent="0.25">
      <c r="A102" s="342"/>
      <c r="B102" s="72"/>
      <c r="C102" s="72"/>
      <c r="D102" s="72"/>
      <c r="E102" s="72"/>
      <c r="F102" s="342"/>
      <c r="G102" s="342"/>
      <c r="H102" s="342"/>
      <c r="I102" s="342"/>
      <c r="J102" s="342"/>
      <c r="K102" s="342"/>
      <c r="L102" s="342"/>
      <c r="M102" s="342"/>
      <c r="N102" s="342"/>
      <c r="O102" s="342"/>
      <c r="P102" s="342"/>
      <c r="Q102" s="342"/>
      <c r="R102" s="342"/>
      <c r="S102" s="342"/>
    </row>
    <row r="103" spans="1:19" s="68" customFormat="1" x14ac:dyDescent="0.25">
      <c r="A103" s="342"/>
      <c r="B103" s="72"/>
      <c r="C103" s="72"/>
      <c r="D103" s="72"/>
      <c r="E103" s="72"/>
      <c r="F103" s="342"/>
      <c r="G103" s="342"/>
      <c r="H103" s="342"/>
      <c r="I103" s="342"/>
      <c r="J103" s="342"/>
      <c r="K103" s="342"/>
      <c r="L103" s="342"/>
      <c r="M103" s="342"/>
      <c r="N103" s="342"/>
      <c r="O103" s="342"/>
      <c r="P103" s="342"/>
      <c r="Q103" s="342"/>
      <c r="R103" s="342"/>
      <c r="S103" s="342"/>
    </row>
    <row r="104" spans="1:19" s="68" customFormat="1" x14ac:dyDescent="0.25">
      <c r="A104" s="342"/>
      <c r="B104" s="72"/>
      <c r="C104" s="72"/>
      <c r="D104" s="72"/>
      <c r="E104" s="72"/>
      <c r="F104" s="342"/>
      <c r="G104" s="342"/>
      <c r="H104" s="342"/>
      <c r="I104" s="342"/>
      <c r="J104" s="342"/>
      <c r="K104" s="342"/>
      <c r="L104" s="342"/>
      <c r="M104" s="342"/>
      <c r="N104" s="342"/>
      <c r="O104" s="342"/>
      <c r="P104" s="342"/>
      <c r="Q104" s="342"/>
      <c r="R104" s="342"/>
      <c r="S104" s="342"/>
    </row>
    <row r="105" spans="1:19" s="68" customFormat="1" x14ac:dyDescent="0.25">
      <c r="A105" s="342"/>
      <c r="B105" s="72"/>
      <c r="C105" s="72"/>
      <c r="D105" s="72"/>
      <c r="E105" s="72"/>
      <c r="F105" s="342"/>
      <c r="G105" s="342"/>
      <c r="H105" s="342"/>
      <c r="I105" s="342"/>
      <c r="J105" s="342"/>
      <c r="K105" s="342"/>
      <c r="L105" s="342"/>
      <c r="M105" s="342"/>
      <c r="N105" s="342"/>
      <c r="O105" s="342"/>
      <c r="P105" s="342"/>
      <c r="Q105" s="342"/>
      <c r="R105" s="342"/>
      <c r="S105" s="342"/>
    </row>
    <row r="106" spans="1:19" s="68" customFormat="1" x14ac:dyDescent="0.25">
      <c r="A106" s="342"/>
      <c r="B106" s="72"/>
      <c r="C106" s="72"/>
      <c r="D106" s="72"/>
      <c r="E106" s="72"/>
      <c r="F106" s="342"/>
      <c r="G106" s="342"/>
      <c r="H106" s="342"/>
      <c r="I106" s="342"/>
      <c r="J106" s="342"/>
      <c r="K106" s="342"/>
      <c r="L106" s="342"/>
      <c r="M106" s="342"/>
      <c r="N106" s="342"/>
      <c r="O106" s="342"/>
      <c r="P106" s="342"/>
      <c r="Q106" s="342"/>
      <c r="R106" s="342"/>
      <c r="S106" s="342"/>
    </row>
    <row r="107" spans="1:19" s="68" customFormat="1" x14ac:dyDescent="0.25">
      <c r="A107" s="342"/>
      <c r="B107" s="72"/>
      <c r="C107" s="72"/>
      <c r="D107" s="72"/>
      <c r="E107" s="72"/>
      <c r="F107" s="342"/>
      <c r="G107" s="342"/>
      <c r="H107" s="342"/>
      <c r="I107" s="342"/>
      <c r="J107" s="342"/>
      <c r="K107" s="342"/>
      <c r="L107" s="342"/>
      <c r="M107" s="342"/>
      <c r="N107" s="342"/>
      <c r="O107" s="342"/>
      <c r="P107" s="342"/>
      <c r="Q107" s="342"/>
      <c r="R107" s="342"/>
      <c r="S107" s="342"/>
    </row>
    <row r="108" spans="1:19" s="68" customFormat="1" x14ac:dyDescent="0.25">
      <c r="A108" s="342"/>
      <c r="B108" s="72"/>
      <c r="C108" s="72"/>
      <c r="D108" s="72"/>
      <c r="E108" s="72"/>
      <c r="F108" s="342"/>
      <c r="G108" s="342"/>
      <c r="H108" s="342"/>
      <c r="I108" s="342"/>
      <c r="J108" s="342"/>
      <c r="K108" s="342"/>
      <c r="L108" s="342"/>
      <c r="M108" s="342"/>
      <c r="N108" s="342"/>
      <c r="O108" s="342"/>
      <c r="P108" s="342"/>
      <c r="Q108" s="342"/>
      <c r="R108" s="342"/>
      <c r="S108" s="342"/>
    </row>
    <row r="109" spans="1:19" s="68" customFormat="1" x14ac:dyDescent="0.25">
      <c r="A109" s="342"/>
      <c r="B109" s="72"/>
      <c r="C109" s="72"/>
      <c r="D109" s="72"/>
      <c r="E109" s="72"/>
      <c r="F109" s="342"/>
      <c r="G109" s="342"/>
      <c r="H109" s="342"/>
      <c r="I109" s="342"/>
      <c r="J109" s="342"/>
      <c r="K109" s="342"/>
      <c r="L109" s="342"/>
      <c r="M109" s="342"/>
      <c r="N109" s="342"/>
      <c r="O109" s="342"/>
      <c r="P109" s="342"/>
      <c r="Q109" s="342"/>
      <c r="R109" s="342"/>
      <c r="S109" s="342"/>
    </row>
    <row r="110" spans="1:19" s="68" customFormat="1" x14ac:dyDescent="0.25">
      <c r="A110" s="342"/>
      <c r="B110" s="72"/>
      <c r="C110" s="72"/>
      <c r="D110" s="72"/>
      <c r="E110" s="72"/>
      <c r="F110" s="342"/>
      <c r="G110" s="342"/>
      <c r="H110" s="342"/>
      <c r="I110" s="342"/>
      <c r="J110" s="342"/>
      <c r="K110" s="342"/>
      <c r="L110" s="342"/>
      <c r="M110" s="342"/>
      <c r="N110" s="342"/>
      <c r="O110" s="342"/>
      <c r="P110" s="342"/>
      <c r="Q110" s="342"/>
      <c r="R110" s="342"/>
      <c r="S110" s="342"/>
    </row>
    <row r="111" spans="1:19" s="68" customFormat="1" x14ac:dyDescent="0.25">
      <c r="A111" s="342"/>
      <c r="B111" s="72"/>
      <c r="C111" s="72"/>
      <c r="D111" s="72"/>
      <c r="E111" s="72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</row>
    <row r="112" spans="1:19" s="68" customFormat="1" x14ac:dyDescent="0.25">
      <c r="A112" s="342"/>
      <c r="B112" s="72"/>
      <c r="C112" s="72"/>
      <c r="D112" s="72"/>
      <c r="E112" s="72"/>
      <c r="F112" s="342"/>
      <c r="G112" s="342"/>
      <c r="H112" s="342"/>
      <c r="I112" s="342"/>
      <c r="J112" s="342"/>
      <c r="K112" s="342"/>
      <c r="L112" s="342"/>
      <c r="M112" s="342"/>
      <c r="N112" s="342"/>
      <c r="O112" s="342"/>
      <c r="P112" s="342"/>
      <c r="Q112" s="342"/>
      <c r="R112" s="342"/>
      <c r="S112" s="342"/>
    </row>
    <row r="113" spans="1:19" s="68" customFormat="1" x14ac:dyDescent="0.25">
      <c r="A113" s="342"/>
      <c r="B113" s="72"/>
      <c r="C113" s="72"/>
      <c r="D113" s="72"/>
      <c r="E113" s="72"/>
      <c r="F113" s="342"/>
      <c r="G113" s="342"/>
      <c r="H113" s="342"/>
      <c r="I113" s="342"/>
      <c r="J113" s="342"/>
      <c r="K113" s="342"/>
      <c r="L113" s="342"/>
      <c r="M113" s="342"/>
      <c r="N113" s="342"/>
      <c r="O113" s="342"/>
      <c r="P113" s="342"/>
      <c r="Q113" s="342"/>
      <c r="R113" s="342"/>
      <c r="S113" s="342"/>
    </row>
    <row r="114" spans="1:19" s="68" customFormat="1" x14ac:dyDescent="0.25">
      <c r="A114" s="342"/>
      <c r="B114" s="72"/>
      <c r="C114" s="72"/>
      <c r="D114" s="72"/>
      <c r="E114" s="72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42"/>
      <c r="S114" s="342"/>
    </row>
    <row r="115" spans="1:19" s="68" customFormat="1" x14ac:dyDescent="0.25">
      <c r="A115" s="342"/>
      <c r="B115" s="72"/>
      <c r="C115" s="72"/>
      <c r="D115" s="72"/>
      <c r="E115" s="7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</row>
    <row r="116" spans="1:19" s="68" customFormat="1" x14ac:dyDescent="0.25">
      <c r="A116" s="342"/>
      <c r="B116" s="72"/>
      <c r="C116" s="72"/>
      <c r="D116" s="72"/>
      <c r="E116" s="72"/>
      <c r="F116" s="342"/>
      <c r="G116" s="342"/>
      <c r="H116" s="342"/>
      <c r="I116" s="342"/>
      <c r="J116" s="342"/>
      <c r="K116" s="342"/>
      <c r="L116" s="342"/>
      <c r="M116" s="342"/>
      <c r="N116" s="342"/>
      <c r="O116" s="342"/>
      <c r="P116" s="342"/>
      <c r="Q116" s="342"/>
      <c r="R116" s="342"/>
      <c r="S116" s="342"/>
    </row>
    <row r="117" spans="1:19" s="68" customFormat="1" x14ac:dyDescent="0.25">
      <c r="A117" s="342"/>
      <c r="B117" s="72"/>
      <c r="C117" s="72"/>
      <c r="D117" s="72"/>
      <c r="E117" s="72"/>
      <c r="F117" s="342"/>
      <c r="G117" s="342"/>
      <c r="H117" s="342"/>
      <c r="I117" s="342"/>
      <c r="J117" s="342"/>
      <c r="K117" s="342"/>
      <c r="L117" s="342"/>
      <c r="M117" s="342"/>
      <c r="N117" s="342"/>
      <c r="O117" s="342"/>
      <c r="P117" s="342"/>
      <c r="Q117" s="342"/>
      <c r="R117" s="342"/>
      <c r="S117" s="342"/>
    </row>
    <row r="118" spans="1:19" s="68" customFormat="1" x14ac:dyDescent="0.25">
      <c r="A118" s="342"/>
      <c r="B118" s="72"/>
      <c r="C118" s="72"/>
      <c r="D118" s="72"/>
      <c r="E118" s="72"/>
      <c r="F118" s="342"/>
      <c r="G118" s="342"/>
      <c r="H118" s="342"/>
      <c r="I118" s="342"/>
      <c r="J118" s="342"/>
      <c r="K118" s="342"/>
      <c r="L118" s="342"/>
      <c r="M118" s="342"/>
      <c r="N118" s="342"/>
      <c r="O118" s="342"/>
      <c r="P118" s="342"/>
      <c r="Q118" s="342"/>
      <c r="R118" s="342"/>
      <c r="S118" s="342"/>
    </row>
    <row r="119" spans="1:19" s="68" customFormat="1" x14ac:dyDescent="0.25">
      <c r="A119" s="342"/>
      <c r="B119" s="72"/>
      <c r="C119" s="72"/>
      <c r="D119" s="72"/>
      <c r="E119" s="72"/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42"/>
      <c r="S119" s="342"/>
    </row>
    <row r="120" spans="1:19" s="68" customFormat="1" x14ac:dyDescent="0.25">
      <c r="A120" s="342"/>
      <c r="B120" s="72"/>
      <c r="C120" s="72"/>
      <c r="D120" s="72"/>
      <c r="E120" s="72"/>
      <c r="F120" s="342"/>
      <c r="G120" s="342"/>
      <c r="H120" s="342"/>
      <c r="I120" s="342"/>
      <c r="J120" s="342"/>
      <c r="K120" s="342"/>
      <c r="L120" s="342"/>
      <c r="M120" s="342"/>
      <c r="N120" s="342"/>
      <c r="O120" s="342"/>
      <c r="P120" s="342"/>
      <c r="Q120" s="342"/>
      <c r="R120" s="342"/>
      <c r="S120" s="342"/>
    </row>
    <row r="121" spans="1:19" s="68" customFormat="1" x14ac:dyDescent="0.25">
      <c r="A121" s="342"/>
      <c r="B121" s="72"/>
      <c r="C121" s="72"/>
      <c r="D121" s="72"/>
      <c r="E121" s="72"/>
      <c r="F121" s="342"/>
      <c r="G121" s="342"/>
      <c r="H121" s="342"/>
      <c r="I121" s="342"/>
      <c r="J121" s="342"/>
      <c r="K121" s="342"/>
      <c r="L121" s="342"/>
      <c r="M121" s="342"/>
      <c r="N121" s="342"/>
      <c r="O121" s="342"/>
      <c r="P121" s="342"/>
      <c r="Q121" s="342"/>
      <c r="R121" s="342"/>
      <c r="S121" s="342"/>
    </row>
    <row r="122" spans="1:19" s="68" customFormat="1" x14ac:dyDescent="0.25">
      <c r="A122" s="342"/>
      <c r="B122" s="72"/>
      <c r="C122" s="72"/>
      <c r="D122" s="72"/>
      <c r="E122" s="72"/>
      <c r="F122" s="342"/>
      <c r="G122" s="342"/>
      <c r="H122" s="342"/>
      <c r="I122" s="342"/>
      <c r="J122" s="342"/>
      <c r="K122" s="342"/>
      <c r="L122" s="342"/>
      <c r="M122" s="342"/>
      <c r="N122" s="342"/>
      <c r="O122" s="342"/>
      <c r="P122" s="342"/>
      <c r="Q122" s="342"/>
      <c r="R122" s="342"/>
      <c r="S122" s="342"/>
    </row>
    <row r="123" spans="1:19" s="68" customFormat="1" x14ac:dyDescent="0.25">
      <c r="A123" s="342"/>
      <c r="B123" s="72"/>
      <c r="C123" s="72"/>
      <c r="D123" s="72"/>
      <c r="E123" s="72"/>
      <c r="F123" s="342"/>
      <c r="G123" s="342"/>
      <c r="H123" s="342"/>
      <c r="I123" s="342"/>
      <c r="J123" s="342"/>
      <c r="K123" s="342"/>
      <c r="L123" s="342"/>
      <c r="M123" s="342"/>
      <c r="N123" s="342"/>
      <c r="O123" s="342"/>
      <c r="P123" s="342"/>
      <c r="Q123" s="342"/>
      <c r="R123" s="342"/>
      <c r="S123" s="342"/>
    </row>
    <row r="124" spans="1:19" s="68" customFormat="1" x14ac:dyDescent="0.25">
      <c r="A124" s="342"/>
      <c r="B124" s="72"/>
      <c r="C124" s="72"/>
      <c r="D124" s="72"/>
      <c r="E124" s="72"/>
      <c r="F124" s="342"/>
      <c r="G124" s="342"/>
      <c r="H124" s="342"/>
      <c r="I124" s="342"/>
      <c r="J124" s="342"/>
      <c r="K124" s="342"/>
      <c r="L124" s="342"/>
      <c r="M124" s="342"/>
      <c r="N124" s="342"/>
      <c r="O124" s="342"/>
      <c r="P124" s="342"/>
      <c r="Q124" s="342"/>
      <c r="R124" s="342"/>
      <c r="S124" s="342"/>
    </row>
    <row r="125" spans="1:19" s="68" customFormat="1" x14ac:dyDescent="0.25">
      <c r="A125" s="342"/>
      <c r="B125" s="72"/>
      <c r="C125" s="72"/>
      <c r="D125" s="72"/>
      <c r="E125" s="72"/>
      <c r="F125" s="342"/>
      <c r="G125" s="342"/>
      <c r="H125" s="342"/>
      <c r="I125" s="342"/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</row>
    <row r="126" spans="1:19" s="68" customFormat="1" x14ac:dyDescent="0.25">
      <c r="A126" s="342"/>
      <c r="B126" s="72"/>
      <c r="C126" s="72"/>
      <c r="D126" s="72"/>
      <c r="E126" s="72"/>
      <c r="F126" s="342"/>
      <c r="G126" s="342"/>
      <c r="H126" s="342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</row>
    <row r="127" spans="1:19" s="68" customFormat="1" x14ac:dyDescent="0.25">
      <c r="A127" s="342"/>
      <c r="B127" s="72"/>
      <c r="C127" s="72"/>
      <c r="D127" s="72"/>
      <c r="E127" s="72"/>
      <c r="F127" s="342"/>
      <c r="G127" s="342"/>
      <c r="H127" s="342"/>
      <c r="I127" s="342"/>
      <c r="J127" s="342"/>
      <c r="K127" s="342"/>
      <c r="L127" s="342"/>
      <c r="M127" s="342"/>
      <c r="N127" s="342"/>
      <c r="O127" s="342"/>
      <c r="P127" s="342"/>
      <c r="Q127" s="342"/>
      <c r="R127" s="342"/>
      <c r="S127" s="342"/>
    </row>
    <row r="128" spans="1:19" s="68" customFormat="1" x14ac:dyDescent="0.25">
      <c r="A128" s="342"/>
      <c r="B128" s="72"/>
      <c r="C128" s="72"/>
      <c r="D128" s="72"/>
      <c r="E128" s="72"/>
      <c r="F128" s="342"/>
      <c r="G128" s="342"/>
      <c r="H128" s="342"/>
      <c r="I128" s="342"/>
      <c r="J128" s="342"/>
      <c r="K128" s="342"/>
      <c r="L128" s="342"/>
      <c r="M128" s="342"/>
      <c r="N128" s="342"/>
      <c r="O128" s="342"/>
      <c r="P128" s="342"/>
      <c r="Q128" s="342"/>
      <c r="R128" s="342"/>
      <c r="S128" s="342"/>
    </row>
    <row r="129" spans="1:19" s="68" customFormat="1" x14ac:dyDescent="0.25">
      <c r="A129" s="342"/>
      <c r="B129" s="72"/>
      <c r="C129" s="72"/>
      <c r="D129" s="72"/>
      <c r="E129" s="72"/>
      <c r="F129" s="342"/>
      <c r="G129" s="342"/>
      <c r="H129" s="342"/>
      <c r="I129" s="342"/>
      <c r="J129" s="342"/>
      <c r="K129" s="342"/>
      <c r="L129" s="342"/>
      <c r="M129" s="342"/>
      <c r="N129" s="342"/>
      <c r="O129" s="342"/>
      <c r="P129" s="342"/>
      <c r="Q129" s="342"/>
      <c r="R129" s="342"/>
      <c r="S129" s="342"/>
    </row>
    <row r="130" spans="1:19" s="68" customFormat="1" x14ac:dyDescent="0.25">
      <c r="A130" s="342"/>
      <c r="B130" s="72"/>
      <c r="C130" s="72"/>
      <c r="D130" s="72"/>
      <c r="E130" s="72"/>
      <c r="F130" s="342"/>
      <c r="G130" s="342"/>
      <c r="H130" s="342"/>
      <c r="I130" s="342"/>
      <c r="J130" s="342"/>
      <c r="K130" s="342"/>
      <c r="L130" s="342"/>
      <c r="M130" s="342"/>
      <c r="N130" s="342"/>
      <c r="O130" s="342"/>
      <c r="P130" s="342"/>
      <c r="Q130" s="342"/>
      <c r="R130" s="342"/>
      <c r="S130" s="342"/>
    </row>
    <row r="131" spans="1:19" s="68" customFormat="1" x14ac:dyDescent="0.25">
      <c r="A131" s="342"/>
      <c r="B131" s="72"/>
      <c r="C131" s="72"/>
      <c r="D131" s="72"/>
      <c r="E131" s="72"/>
      <c r="F131" s="342"/>
      <c r="G131" s="342"/>
      <c r="H131" s="342"/>
      <c r="I131" s="342"/>
      <c r="J131" s="342"/>
      <c r="K131" s="342"/>
      <c r="L131" s="342"/>
      <c r="M131" s="342"/>
      <c r="N131" s="342"/>
      <c r="O131" s="342"/>
      <c r="P131" s="342"/>
      <c r="Q131" s="342"/>
      <c r="R131" s="342"/>
      <c r="S131" s="342"/>
    </row>
    <row r="132" spans="1:19" s="68" customFormat="1" x14ac:dyDescent="0.25">
      <c r="A132" s="342"/>
      <c r="B132" s="72"/>
      <c r="C132" s="72"/>
      <c r="D132" s="72"/>
      <c r="E132" s="72"/>
      <c r="F132" s="342"/>
      <c r="G132" s="342"/>
      <c r="H132" s="342"/>
      <c r="I132" s="342"/>
      <c r="J132" s="342"/>
      <c r="K132" s="342"/>
      <c r="L132" s="342"/>
      <c r="M132" s="342"/>
      <c r="N132" s="342"/>
      <c r="O132" s="342"/>
      <c r="P132" s="342"/>
      <c r="Q132" s="342"/>
      <c r="R132" s="342"/>
      <c r="S132" s="342"/>
    </row>
    <row r="133" spans="1:19" s="68" customFormat="1" x14ac:dyDescent="0.25">
      <c r="A133" s="342"/>
      <c r="B133" s="72"/>
      <c r="C133" s="72"/>
      <c r="D133" s="72"/>
      <c r="E133" s="72"/>
      <c r="F133" s="342"/>
      <c r="G133" s="342"/>
      <c r="H133" s="342"/>
      <c r="I133" s="342"/>
      <c r="J133" s="342"/>
      <c r="K133" s="342"/>
      <c r="L133" s="342"/>
      <c r="M133" s="342"/>
      <c r="N133" s="342"/>
      <c r="O133" s="342"/>
      <c r="P133" s="342"/>
      <c r="Q133" s="342"/>
      <c r="R133" s="342"/>
      <c r="S133" s="342"/>
    </row>
    <row r="134" spans="1:19" s="68" customFormat="1" x14ac:dyDescent="0.25">
      <c r="A134" s="342"/>
      <c r="B134" s="72"/>
      <c r="C134" s="72"/>
      <c r="D134" s="72"/>
      <c r="E134" s="72"/>
      <c r="F134" s="342"/>
      <c r="G134" s="342"/>
      <c r="H134" s="342"/>
      <c r="I134" s="342"/>
      <c r="J134" s="342"/>
      <c r="K134" s="342"/>
      <c r="L134" s="342"/>
      <c r="M134" s="342"/>
      <c r="N134" s="342"/>
      <c r="O134" s="342"/>
      <c r="P134" s="342"/>
      <c r="Q134" s="342"/>
      <c r="R134" s="342"/>
      <c r="S134" s="342"/>
    </row>
    <row r="135" spans="1:19" s="68" customFormat="1" x14ac:dyDescent="0.25">
      <c r="A135" s="342"/>
      <c r="B135" s="72"/>
      <c r="C135" s="72"/>
      <c r="D135" s="72"/>
      <c r="E135" s="72"/>
      <c r="F135" s="342"/>
      <c r="G135" s="342"/>
      <c r="H135" s="342"/>
      <c r="I135" s="342"/>
      <c r="J135" s="342"/>
      <c r="K135" s="342"/>
      <c r="L135" s="342"/>
      <c r="M135" s="342"/>
      <c r="N135" s="342"/>
      <c r="O135" s="342"/>
      <c r="P135" s="342"/>
      <c r="Q135" s="342"/>
      <c r="R135" s="342"/>
      <c r="S135" s="342"/>
    </row>
    <row r="136" spans="1:19" s="68" customFormat="1" x14ac:dyDescent="0.25">
      <c r="A136" s="342"/>
      <c r="B136" s="72"/>
      <c r="C136" s="72"/>
      <c r="D136" s="72"/>
      <c r="E136" s="72"/>
      <c r="F136" s="342"/>
      <c r="G136" s="342"/>
      <c r="H136" s="342"/>
      <c r="I136" s="342"/>
      <c r="J136" s="342"/>
      <c r="K136" s="342"/>
      <c r="L136" s="342"/>
      <c r="M136" s="342"/>
      <c r="N136" s="342"/>
      <c r="O136" s="342"/>
      <c r="P136" s="342"/>
      <c r="Q136" s="342"/>
      <c r="R136" s="342"/>
      <c r="S136" s="342"/>
    </row>
    <row r="137" spans="1:19" s="68" customFormat="1" x14ac:dyDescent="0.25">
      <c r="A137" s="342"/>
      <c r="B137" s="72"/>
      <c r="C137" s="72"/>
      <c r="D137" s="72"/>
      <c r="E137" s="72"/>
      <c r="F137" s="342"/>
      <c r="G137" s="342"/>
      <c r="H137" s="342"/>
      <c r="I137" s="342"/>
      <c r="J137" s="342"/>
      <c r="K137" s="342"/>
      <c r="L137" s="342"/>
      <c r="M137" s="342"/>
      <c r="N137" s="342"/>
      <c r="O137" s="342"/>
      <c r="P137" s="342"/>
      <c r="Q137" s="342"/>
      <c r="R137" s="342"/>
      <c r="S137" s="342"/>
    </row>
    <row r="138" spans="1:19" s="68" customFormat="1" x14ac:dyDescent="0.25">
      <c r="A138" s="342"/>
      <c r="B138" s="72"/>
      <c r="C138" s="72"/>
      <c r="D138" s="72"/>
      <c r="E138" s="72"/>
      <c r="F138" s="342"/>
      <c r="G138" s="342"/>
      <c r="H138" s="342"/>
      <c r="I138" s="342"/>
      <c r="J138" s="342"/>
      <c r="K138" s="342"/>
      <c r="L138" s="342"/>
      <c r="M138" s="342"/>
      <c r="N138" s="342"/>
      <c r="O138" s="342"/>
      <c r="P138" s="342"/>
      <c r="Q138" s="342"/>
      <c r="R138" s="342"/>
      <c r="S138" s="342"/>
    </row>
    <row r="139" spans="1:19" s="68" customFormat="1" x14ac:dyDescent="0.25">
      <c r="A139" s="342"/>
      <c r="B139" s="72"/>
      <c r="C139" s="72"/>
      <c r="D139" s="72"/>
      <c r="E139" s="72"/>
      <c r="F139" s="342"/>
      <c r="G139" s="342"/>
      <c r="H139" s="342"/>
      <c r="I139" s="342"/>
      <c r="J139" s="342"/>
      <c r="K139" s="342"/>
      <c r="L139" s="342"/>
      <c r="M139" s="342"/>
      <c r="N139" s="342"/>
      <c r="O139" s="342"/>
      <c r="P139" s="342"/>
      <c r="Q139" s="342"/>
      <c r="R139" s="342"/>
      <c r="S139" s="342"/>
    </row>
    <row r="140" spans="1:19" s="68" customFormat="1" x14ac:dyDescent="0.25">
      <c r="A140" s="342"/>
      <c r="B140" s="72"/>
      <c r="C140" s="72"/>
      <c r="D140" s="72"/>
      <c r="E140" s="72"/>
      <c r="F140" s="342"/>
      <c r="G140" s="342"/>
      <c r="H140" s="342"/>
      <c r="I140" s="342"/>
      <c r="J140" s="342"/>
      <c r="K140" s="342"/>
      <c r="L140" s="342"/>
      <c r="M140" s="342"/>
      <c r="N140" s="342"/>
      <c r="O140" s="342"/>
      <c r="P140" s="342"/>
      <c r="Q140" s="342"/>
      <c r="R140" s="342"/>
      <c r="S140" s="342"/>
    </row>
    <row r="141" spans="1:19" s="68" customFormat="1" x14ac:dyDescent="0.25">
      <c r="A141" s="342"/>
      <c r="B141" s="72"/>
      <c r="C141" s="72"/>
      <c r="D141" s="72"/>
      <c r="E141" s="72"/>
      <c r="F141" s="342"/>
      <c r="G141" s="342"/>
      <c r="H141" s="342"/>
      <c r="I141" s="342"/>
      <c r="J141" s="342"/>
      <c r="K141" s="342"/>
      <c r="L141" s="342"/>
      <c r="M141" s="342"/>
      <c r="N141" s="342"/>
      <c r="O141" s="342"/>
      <c r="P141" s="342"/>
      <c r="Q141" s="342"/>
      <c r="R141" s="342"/>
      <c r="S141" s="342"/>
    </row>
    <row r="142" spans="1:19" s="68" customFormat="1" x14ac:dyDescent="0.25">
      <c r="A142" s="342"/>
      <c r="B142" s="72"/>
      <c r="C142" s="72"/>
      <c r="D142" s="72"/>
      <c r="E142" s="72"/>
      <c r="F142" s="342"/>
      <c r="G142" s="342"/>
      <c r="H142" s="342"/>
      <c r="I142" s="342"/>
      <c r="J142" s="342"/>
      <c r="K142" s="342"/>
      <c r="L142" s="342"/>
      <c r="M142" s="342"/>
      <c r="N142" s="342"/>
      <c r="O142" s="342"/>
      <c r="P142" s="342"/>
      <c r="Q142" s="342"/>
      <c r="R142" s="342"/>
      <c r="S142" s="342"/>
    </row>
    <row r="143" spans="1:19" s="68" customFormat="1" x14ac:dyDescent="0.25">
      <c r="A143" s="342"/>
      <c r="B143" s="72"/>
      <c r="C143" s="72"/>
      <c r="D143" s="72"/>
      <c r="E143" s="72"/>
      <c r="F143" s="342"/>
      <c r="G143" s="342"/>
      <c r="H143" s="342"/>
      <c r="I143" s="342"/>
      <c r="J143" s="342"/>
      <c r="K143" s="342"/>
      <c r="L143" s="342"/>
      <c r="M143" s="342"/>
      <c r="N143" s="342"/>
      <c r="O143" s="342"/>
      <c r="P143" s="342"/>
      <c r="Q143" s="342"/>
      <c r="R143" s="342"/>
      <c r="S143" s="342"/>
    </row>
    <row r="144" spans="1:19" s="68" customFormat="1" x14ac:dyDescent="0.25">
      <c r="A144" s="342"/>
      <c r="B144" s="72"/>
      <c r="C144" s="72"/>
      <c r="D144" s="72"/>
      <c r="E144" s="72"/>
      <c r="F144" s="342"/>
      <c r="G144" s="342"/>
      <c r="H144" s="342"/>
      <c r="I144" s="342"/>
      <c r="J144" s="342"/>
      <c r="K144" s="342"/>
      <c r="L144" s="342"/>
      <c r="M144" s="342"/>
      <c r="N144" s="342"/>
      <c r="O144" s="342"/>
      <c r="P144" s="342"/>
      <c r="Q144" s="342"/>
      <c r="R144" s="342"/>
      <c r="S144" s="342"/>
    </row>
    <row r="145" spans="1:19" s="68" customFormat="1" x14ac:dyDescent="0.25">
      <c r="A145" s="342"/>
      <c r="B145" s="72"/>
      <c r="C145" s="72"/>
      <c r="D145" s="72"/>
      <c r="E145" s="72"/>
      <c r="F145" s="342"/>
      <c r="G145" s="342"/>
      <c r="H145" s="342"/>
      <c r="I145" s="342"/>
      <c r="J145" s="342"/>
      <c r="K145" s="342"/>
      <c r="L145" s="342"/>
      <c r="M145" s="342"/>
      <c r="N145" s="342"/>
      <c r="O145" s="342"/>
      <c r="P145" s="342"/>
      <c r="Q145" s="342"/>
      <c r="R145" s="342"/>
      <c r="S145" s="342"/>
    </row>
    <row r="146" spans="1:19" s="68" customFormat="1" x14ac:dyDescent="0.25">
      <c r="A146" s="342"/>
      <c r="B146" s="72"/>
      <c r="C146" s="72"/>
      <c r="D146" s="72"/>
      <c r="E146" s="72"/>
      <c r="F146" s="342"/>
      <c r="G146" s="342"/>
      <c r="H146" s="342"/>
      <c r="I146" s="342"/>
      <c r="J146" s="342"/>
      <c r="K146" s="342"/>
      <c r="L146" s="342"/>
      <c r="M146" s="342"/>
      <c r="N146" s="342"/>
      <c r="O146" s="342"/>
      <c r="P146" s="342"/>
      <c r="Q146" s="342"/>
      <c r="R146" s="342"/>
      <c r="S146" s="342"/>
    </row>
    <row r="147" spans="1:19" s="68" customFormat="1" x14ac:dyDescent="0.25">
      <c r="A147" s="342"/>
      <c r="B147" s="72"/>
      <c r="C147" s="72"/>
      <c r="D147" s="72"/>
      <c r="E147" s="72"/>
      <c r="F147" s="342"/>
      <c r="G147" s="342"/>
      <c r="H147" s="342"/>
      <c r="I147" s="342"/>
      <c r="J147" s="342"/>
      <c r="K147" s="342"/>
      <c r="L147" s="342"/>
      <c r="M147" s="342"/>
      <c r="N147" s="342"/>
      <c r="O147" s="342"/>
      <c r="P147" s="342"/>
      <c r="Q147" s="342"/>
      <c r="R147" s="342"/>
      <c r="S147" s="342"/>
    </row>
    <row r="148" spans="1:19" s="68" customFormat="1" x14ac:dyDescent="0.25">
      <c r="A148" s="342"/>
      <c r="B148" s="72"/>
      <c r="C148" s="72"/>
      <c r="D148" s="72"/>
      <c r="E148" s="72"/>
      <c r="F148" s="342"/>
      <c r="G148" s="342"/>
      <c r="H148" s="342"/>
      <c r="I148" s="342"/>
      <c r="J148" s="342"/>
      <c r="K148" s="342"/>
      <c r="L148" s="342"/>
      <c r="M148" s="342"/>
      <c r="N148" s="342"/>
      <c r="O148" s="342"/>
      <c r="P148" s="342"/>
      <c r="Q148" s="342"/>
      <c r="R148" s="342"/>
      <c r="S148" s="342"/>
    </row>
    <row r="149" spans="1:19" s="68" customFormat="1" x14ac:dyDescent="0.25">
      <c r="A149" s="342"/>
      <c r="B149" s="72"/>
      <c r="C149" s="72"/>
      <c r="D149" s="72"/>
      <c r="E149" s="72"/>
      <c r="F149" s="342"/>
      <c r="G149" s="342"/>
      <c r="H149" s="342"/>
      <c r="I149" s="342"/>
      <c r="J149" s="342"/>
      <c r="K149" s="342"/>
      <c r="L149" s="342"/>
      <c r="M149" s="342"/>
      <c r="N149" s="342"/>
      <c r="O149" s="342"/>
      <c r="P149" s="342"/>
      <c r="Q149" s="342"/>
      <c r="R149" s="342"/>
      <c r="S149" s="342"/>
    </row>
    <row r="150" spans="1:19" s="68" customFormat="1" x14ac:dyDescent="0.25">
      <c r="A150" s="342"/>
      <c r="B150" s="72"/>
      <c r="C150" s="72"/>
      <c r="D150" s="72"/>
      <c r="E150" s="72"/>
      <c r="F150" s="342"/>
      <c r="G150" s="342"/>
      <c r="H150" s="342"/>
      <c r="I150" s="342"/>
      <c r="J150" s="342"/>
      <c r="K150" s="342"/>
      <c r="L150" s="342"/>
      <c r="M150" s="342"/>
      <c r="N150" s="342"/>
      <c r="O150" s="342"/>
      <c r="P150" s="342"/>
      <c r="Q150" s="342"/>
      <c r="R150" s="342"/>
      <c r="S150" s="342"/>
    </row>
    <row r="151" spans="1:19" s="68" customFormat="1" x14ac:dyDescent="0.25">
      <c r="A151" s="342"/>
      <c r="B151" s="72"/>
      <c r="C151" s="72"/>
      <c r="D151" s="72"/>
      <c r="E151" s="72"/>
      <c r="F151" s="342"/>
      <c r="G151" s="342"/>
      <c r="H151" s="342"/>
      <c r="I151" s="342"/>
      <c r="J151" s="342"/>
      <c r="K151" s="342"/>
      <c r="L151" s="342"/>
      <c r="M151" s="342"/>
      <c r="N151" s="342"/>
      <c r="O151" s="342"/>
      <c r="P151" s="342"/>
      <c r="Q151" s="342"/>
      <c r="R151" s="342"/>
      <c r="S151" s="342"/>
    </row>
    <row r="152" spans="1:19" s="68" customFormat="1" x14ac:dyDescent="0.25">
      <c r="A152" s="342"/>
      <c r="B152" s="72"/>
      <c r="C152" s="72"/>
      <c r="D152" s="72"/>
      <c r="E152" s="72"/>
      <c r="F152" s="342"/>
      <c r="G152" s="342"/>
      <c r="H152" s="342"/>
      <c r="I152" s="342"/>
      <c r="J152" s="342"/>
      <c r="K152" s="342"/>
      <c r="L152" s="342"/>
      <c r="M152" s="342"/>
      <c r="N152" s="342"/>
      <c r="O152" s="342"/>
      <c r="P152" s="342"/>
      <c r="Q152" s="342"/>
      <c r="R152" s="342"/>
      <c r="S152" s="342"/>
    </row>
    <row r="153" spans="1:19" s="68" customFormat="1" x14ac:dyDescent="0.25">
      <c r="A153" s="342"/>
      <c r="B153" s="72"/>
      <c r="C153" s="72"/>
      <c r="D153" s="72"/>
      <c r="E153" s="72"/>
      <c r="F153" s="342"/>
      <c r="G153" s="342"/>
      <c r="H153" s="342"/>
      <c r="I153" s="342"/>
      <c r="J153" s="342"/>
      <c r="K153" s="342"/>
      <c r="L153" s="342"/>
      <c r="M153" s="342"/>
      <c r="N153" s="342"/>
      <c r="O153" s="342"/>
      <c r="P153" s="342"/>
      <c r="Q153" s="342"/>
      <c r="R153" s="342"/>
      <c r="S153" s="342"/>
    </row>
    <row r="154" spans="1:19" s="68" customFormat="1" x14ac:dyDescent="0.25">
      <c r="A154" s="342"/>
      <c r="B154" s="72"/>
      <c r="C154" s="72"/>
      <c r="D154" s="72"/>
      <c r="E154" s="72"/>
      <c r="F154" s="342"/>
      <c r="G154" s="342"/>
      <c r="H154" s="342"/>
      <c r="I154" s="342"/>
      <c r="J154" s="342"/>
      <c r="K154" s="342"/>
      <c r="L154" s="342"/>
      <c r="M154" s="342"/>
      <c r="N154" s="342"/>
      <c r="O154" s="342"/>
      <c r="P154" s="342"/>
      <c r="Q154" s="342"/>
      <c r="R154" s="342"/>
      <c r="S154" s="342"/>
    </row>
    <row r="155" spans="1:19" s="68" customFormat="1" x14ac:dyDescent="0.25">
      <c r="A155" s="342"/>
      <c r="B155" s="72"/>
      <c r="C155" s="72"/>
      <c r="D155" s="72"/>
      <c r="E155" s="72"/>
      <c r="F155" s="342"/>
      <c r="G155" s="342"/>
      <c r="H155" s="342"/>
      <c r="I155" s="342"/>
      <c r="J155" s="342"/>
      <c r="K155" s="342"/>
      <c r="L155" s="342"/>
      <c r="M155" s="342"/>
      <c r="N155" s="342"/>
      <c r="O155" s="342"/>
      <c r="P155" s="342"/>
      <c r="Q155" s="342"/>
      <c r="R155" s="342"/>
      <c r="S155" s="342"/>
    </row>
    <row r="156" spans="1:19" s="68" customFormat="1" x14ac:dyDescent="0.25">
      <c r="A156" s="342"/>
      <c r="B156" s="72"/>
      <c r="C156" s="72"/>
      <c r="D156" s="72"/>
      <c r="E156" s="72"/>
      <c r="F156" s="342"/>
      <c r="G156" s="342"/>
      <c r="H156" s="342"/>
      <c r="I156" s="342"/>
      <c r="J156" s="342"/>
      <c r="K156" s="342"/>
      <c r="L156" s="342"/>
      <c r="M156" s="342"/>
      <c r="N156" s="342"/>
      <c r="O156" s="342"/>
      <c r="P156" s="342"/>
      <c r="Q156" s="342"/>
      <c r="R156" s="342"/>
      <c r="S156" s="342"/>
    </row>
    <row r="157" spans="1:19" s="68" customFormat="1" x14ac:dyDescent="0.25">
      <c r="A157" s="342"/>
      <c r="B157" s="72"/>
      <c r="C157" s="72"/>
      <c r="D157" s="72"/>
      <c r="E157" s="72"/>
      <c r="F157" s="342"/>
      <c r="G157" s="342"/>
      <c r="H157" s="342"/>
      <c r="I157" s="342"/>
      <c r="J157" s="342"/>
      <c r="K157" s="342"/>
      <c r="L157" s="342"/>
      <c r="M157" s="342"/>
      <c r="N157" s="342"/>
      <c r="O157" s="342"/>
      <c r="P157" s="342"/>
      <c r="Q157" s="342"/>
      <c r="R157" s="342"/>
      <c r="S157" s="342"/>
    </row>
    <row r="158" spans="1:19" s="68" customFormat="1" x14ac:dyDescent="0.25">
      <c r="A158" s="342"/>
      <c r="B158" s="72"/>
      <c r="C158" s="72"/>
      <c r="D158" s="72"/>
      <c r="E158" s="72"/>
      <c r="F158" s="342"/>
      <c r="G158" s="342"/>
      <c r="H158" s="342"/>
      <c r="I158" s="342"/>
      <c r="J158" s="342"/>
      <c r="K158" s="342"/>
      <c r="L158" s="342"/>
      <c r="M158" s="342"/>
      <c r="N158" s="342"/>
      <c r="O158" s="342"/>
      <c r="P158" s="342"/>
      <c r="Q158" s="342"/>
      <c r="R158" s="342"/>
      <c r="S158" s="342"/>
    </row>
    <row r="159" spans="1:19" s="68" customFormat="1" x14ac:dyDescent="0.25">
      <c r="A159" s="342"/>
      <c r="B159" s="72"/>
      <c r="C159" s="72"/>
      <c r="D159" s="72"/>
      <c r="E159" s="72"/>
      <c r="F159" s="342"/>
      <c r="G159" s="342"/>
      <c r="H159" s="342"/>
      <c r="I159" s="342"/>
      <c r="J159" s="342"/>
      <c r="K159" s="342"/>
      <c r="L159" s="342"/>
      <c r="M159" s="342"/>
      <c r="N159" s="342"/>
      <c r="O159" s="342"/>
      <c r="P159" s="342"/>
      <c r="Q159" s="342"/>
      <c r="R159" s="342"/>
      <c r="S159" s="342"/>
    </row>
    <row r="160" spans="1:19" s="68" customFormat="1" x14ac:dyDescent="0.25">
      <c r="A160" s="342"/>
      <c r="B160" s="72"/>
      <c r="C160" s="72"/>
      <c r="D160" s="72"/>
      <c r="E160" s="72"/>
      <c r="F160" s="342"/>
      <c r="G160" s="342"/>
      <c r="H160" s="342"/>
      <c r="I160" s="342"/>
      <c r="J160" s="342"/>
      <c r="K160" s="342"/>
      <c r="L160" s="342"/>
      <c r="M160" s="342"/>
      <c r="N160" s="342"/>
      <c r="O160" s="342"/>
      <c r="P160" s="342"/>
      <c r="Q160" s="342"/>
      <c r="R160" s="342"/>
      <c r="S160" s="342"/>
    </row>
    <row r="161" spans="1:19" s="68" customFormat="1" x14ac:dyDescent="0.25">
      <c r="A161" s="342"/>
      <c r="B161" s="72"/>
      <c r="C161" s="72"/>
      <c r="D161" s="72"/>
      <c r="E161" s="72"/>
      <c r="F161" s="342"/>
      <c r="G161" s="342"/>
      <c r="H161" s="342"/>
      <c r="I161" s="342"/>
      <c r="J161" s="342"/>
      <c r="K161" s="342"/>
      <c r="L161" s="342"/>
      <c r="M161" s="342"/>
      <c r="N161" s="342"/>
      <c r="O161" s="342"/>
      <c r="P161" s="342"/>
      <c r="Q161" s="342"/>
      <c r="R161" s="342"/>
      <c r="S161" s="342"/>
    </row>
    <row r="162" spans="1:19" s="68" customFormat="1" x14ac:dyDescent="0.25">
      <c r="A162" s="342"/>
      <c r="B162" s="72"/>
      <c r="C162" s="72"/>
      <c r="D162" s="72"/>
      <c r="E162" s="72"/>
      <c r="F162" s="342"/>
      <c r="G162" s="342"/>
      <c r="H162" s="342"/>
      <c r="I162" s="342"/>
      <c r="J162" s="342"/>
      <c r="K162" s="342"/>
      <c r="L162" s="342"/>
      <c r="M162" s="342"/>
      <c r="N162" s="342"/>
      <c r="O162" s="342"/>
      <c r="P162" s="342"/>
      <c r="Q162" s="342"/>
      <c r="R162" s="342"/>
      <c r="S162" s="342"/>
    </row>
    <row r="163" spans="1:19" s="68" customFormat="1" x14ac:dyDescent="0.25">
      <c r="A163" s="342"/>
      <c r="B163" s="72"/>
      <c r="C163" s="72"/>
      <c r="D163" s="72"/>
      <c r="E163" s="72"/>
      <c r="F163" s="342"/>
      <c r="G163" s="342"/>
      <c r="H163" s="342"/>
      <c r="I163" s="342"/>
      <c r="J163" s="342"/>
      <c r="K163" s="342"/>
      <c r="L163" s="342"/>
      <c r="M163" s="342"/>
      <c r="N163" s="342"/>
      <c r="O163" s="342"/>
      <c r="P163" s="342"/>
      <c r="Q163" s="342"/>
      <c r="R163" s="342"/>
      <c r="S163" s="342"/>
    </row>
    <row r="164" spans="1:19" s="68" customFormat="1" x14ac:dyDescent="0.25">
      <c r="A164" s="342"/>
      <c r="B164" s="72"/>
      <c r="C164" s="72"/>
      <c r="D164" s="72"/>
      <c r="E164" s="72"/>
      <c r="F164" s="342"/>
      <c r="G164" s="342"/>
      <c r="H164" s="342"/>
      <c r="I164" s="342"/>
      <c r="J164" s="342"/>
      <c r="K164" s="342"/>
      <c r="L164" s="342"/>
      <c r="M164" s="342"/>
      <c r="N164" s="342"/>
      <c r="O164" s="342"/>
      <c r="P164" s="342"/>
      <c r="Q164" s="342"/>
      <c r="R164" s="342"/>
      <c r="S164" s="342"/>
    </row>
    <row r="165" spans="1:19" s="68" customFormat="1" x14ac:dyDescent="0.25">
      <c r="A165" s="342"/>
      <c r="B165" s="72"/>
      <c r="C165" s="72"/>
      <c r="D165" s="72"/>
      <c r="E165" s="7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</row>
    <row r="166" spans="1:19" s="68" customFormat="1" x14ac:dyDescent="0.25">
      <c r="A166" s="342"/>
      <c r="B166" s="72"/>
      <c r="C166" s="72"/>
      <c r="D166" s="72"/>
      <c r="E166" s="72"/>
      <c r="F166" s="342"/>
      <c r="G166" s="342"/>
      <c r="H166" s="342"/>
      <c r="I166" s="342"/>
      <c r="J166" s="342"/>
      <c r="K166" s="342"/>
      <c r="L166" s="342"/>
      <c r="M166" s="342"/>
      <c r="N166" s="342"/>
      <c r="O166" s="342"/>
      <c r="P166" s="342"/>
      <c r="Q166" s="342"/>
      <c r="R166" s="342"/>
      <c r="S166" s="342"/>
    </row>
    <row r="167" spans="1:19" s="68" customFormat="1" x14ac:dyDescent="0.25">
      <c r="A167" s="342"/>
      <c r="B167" s="72"/>
      <c r="C167" s="72"/>
      <c r="D167" s="72"/>
      <c r="E167" s="72"/>
      <c r="F167" s="342"/>
      <c r="G167" s="342"/>
      <c r="H167" s="342"/>
      <c r="I167" s="342"/>
      <c r="J167" s="342"/>
      <c r="K167" s="342"/>
      <c r="L167" s="342"/>
      <c r="M167" s="342"/>
      <c r="N167" s="342"/>
      <c r="O167" s="342"/>
      <c r="P167" s="342"/>
      <c r="Q167" s="342"/>
      <c r="R167" s="342"/>
      <c r="S167" s="342"/>
    </row>
    <row r="168" spans="1:19" s="68" customFormat="1" x14ac:dyDescent="0.25">
      <c r="A168" s="342"/>
      <c r="B168" s="72"/>
      <c r="C168" s="72"/>
      <c r="D168" s="72"/>
      <c r="E168" s="72"/>
      <c r="F168" s="342"/>
      <c r="G168" s="342"/>
      <c r="H168" s="342"/>
      <c r="I168" s="342"/>
      <c r="J168" s="342"/>
      <c r="K168" s="342"/>
      <c r="L168" s="342"/>
      <c r="M168" s="342"/>
      <c r="N168" s="342"/>
      <c r="O168" s="342"/>
      <c r="P168" s="342"/>
      <c r="Q168" s="342"/>
      <c r="R168" s="342"/>
      <c r="S168" s="342"/>
    </row>
    <row r="169" spans="1:19" s="68" customFormat="1" x14ac:dyDescent="0.25">
      <c r="A169" s="342"/>
      <c r="B169" s="72"/>
      <c r="C169" s="72"/>
      <c r="D169" s="72"/>
      <c r="E169" s="72"/>
      <c r="F169" s="342"/>
      <c r="G169" s="342"/>
      <c r="H169" s="342"/>
      <c r="I169" s="342"/>
      <c r="J169" s="342"/>
      <c r="K169" s="342"/>
      <c r="L169" s="342"/>
      <c r="M169" s="342"/>
      <c r="N169" s="342"/>
      <c r="O169" s="342"/>
      <c r="P169" s="342"/>
      <c r="Q169" s="342"/>
      <c r="R169" s="342"/>
      <c r="S169" s="342"/>
    </row>
    <row r="170" spans="1:19" s="68" customFormat="1" x14ac:dyDescent="0.25">
      <c r="A170" s="342"/>
      <c r="B170" s="72"/>
      <c r="C170" s="72"/>
      <c r="D170" s="72"/>
      <c r="E170" s="72"/>
      <c r="F170" s="342"/>
      <c r="G170" s="342"/>
      <c r="H170" s="342"/>
      <c r="I170" s="342"/>
      <c r="J170" s="342"/>
      <c r="K170" s="342"/>
      <c r="L170" s="342"/>
      <c r="M170" s="342"/>
      <c r="N170" s="342"/>
      <c r="O170" s="342"/>
      <c r="P170" s="342"/>
      <c r="Q170" s="342"/>
      <c r="R170" s="342"/>
      <c r="S170" s="342"/>
    </row>
    <row r="171" spans="1:19" s="68" customFormat="1" x14ac:dyDescent="0.25">
      <c r="A171" s="342"/>
      <c r="B171" s="72"/>
      <c r="C171" s="72"/>
      <c r="D171" s="72"/>
      <c r="E171" s="72"/>
      <c r="F171" s="342"/>
      <c r="G171" s="342"/>
      <c r="H171" s="342"/>
      <c r="I171" s="342"/>
      <c r="J171" s="342"/>
      <c r="K171" s="342"/>
      <c r="L171" s="342"/>
      <c r="M171" s="342"/>
      <c r="N171" s="342"/>
      <c r="O171" s="342"/>
      <c r="P171" s="342"/>
      <c r="Q171" s="342"/>
      <c r="R171" s="342"/>
      <c r="S171" s="342"/>
    </row>
    <row r="172" spans="1:19" s="68" customFormat="1" x14ac:dyDescent="0.25">
      <c r="A172" s="342"/>
      <c r="B172" s="72"/>
      <c r="C172" s="72"/>
      <c r="D172" s="72"/>
      <c r="E172" s="72"/>
      <c r="F172" s="342"/>
      <c r="G172" s="342"/>
      <c r="H172" s="342"/>
      <c r="I172" s="342"/>
      <c r="J172" s="342"/>
      <c r="K172" s="342"/>
      <c r="L172" s="342"/>
      <c r="M172" s="342"/>
      <c r="N172" s="342"/>
      <c r="O172" s="342"/>
      <c r="P172" s="342"/>
      <c r="Q172" s="342"/>
      <c r="R172" s="342"/>
      <c r="S172" s="342"/>
    </row>
    <row r="173" spans="1:19" s="68" customFormat="1" x14ac:dyDescent="0.25">
      <c r="A173" s="342"/>
      <c r="B173" s="72"/>
      <c r="C173" s="72"/>
      <c r="D173" s="72"/>
      <c r="E173" s="72"/>
      <c r="F173" s="342"/>
      <c r="G173" s="342"/>
      <c r="H173" s="342"/>
      <c r="I173" s="342"/>
      <c r="J173" s="342"/>
      <c r="K173" s="342"/>
      <c r="L173" s="342"/>
      <c r="M173" s="342"/>
      <c r="N173" s="342"/>
      <c r="O173" s="342"/>
      <c r="P173" s="342"/>
      <c r="Q173" s="342"/>
      <c r="R173" s="342"/>
      <c r="S173" s="342"/>
    </row>
    <row r="174" spans="1:19" s="68" customFormat="1" x14ac:dyDescent="0.25">
      <c r="A174" s="342"/>
      <c r="B174" s="72"/>
      <c r="C174" s="72"/>
      <c r="D174" s="72"/>
      <c r="E174" s="72"/>
      <c r="F174" s="342"/>
      <c r="G174" s="342"/>
      <c r="H174" s="342"/>
      <c r="I174" s="342"/>
      <c r="J174" s="342"/>
      <c r="K174" s="342"/>
      <c r="L174" s="342"/>
      <c r="M174" s="342"/>
      <c r="N174" s="342"/>
      <c r="O174" s="342"/>
      <c r="P174" s="342"/>
      <c r="Q174" s="342"/>
      <c r="R174" s="342"/>
      <c r="S174" s="342"/>
    </row>
    <row r="175" spans="1:19" s="68" customFormat="1" x14ac:dyDescent="0.25">
      <c r="A175" s="342"/>
      <c r="B175" s="72"/>
      <c r="C175" s="72"/>
      <c r="D175" s="72"/>
      <c r="E175" s="72"/>
      <c r="F175" s="342"/>
      <c r="G175" s="342"/>
      <c r="H175" s="342"/>
      <c r="I175" s="342"/>
      <c r="J175" s="342"/>
      <c r="K175" s="342"/>
      <c r="L175" s="342"/>
      <c r="M175" s="342"/>
      <c r="N175" s="342"/>
      <c r="O175" s="342"/>
      <c r="P175" s="342"/>
      <c r="Q175" s="342"/>
      <c r="R175" s="342"/>
      <c r="S175" s="342"/>
    </row>
    <row r="176" spans="1:19" s="68" customFormat="1" x14ac:dyDescent="0.25">
      <c r="A176" s="342"/>
      <c r="B176" s="72"/>
      <c r="C176" s="72"/>
      <c r="D176" s="72"/>
      <c r="E176" s="72"/>
      <c r="F176" s="342"/>
      <c r="G176" s="342"/>
      <c r="H176" s="342"/>
      <c r="I176" s="342"/>
      <c r="J176" s="342"/>
      <c r="K176" s="342"/>
      <c r="L176" s="342"/>
      <c r="M176" s="342"/>
      <c r="N176" s="342"/>
      <c r="O176" s="342"/>
      <c r="P176" s="342"/>
      <c r="Q176" s="342"/>
      <c r="R176" s="342"/>
      <c r="S176" s="342"/>
    </row>
    <row r="177" spans="1:19" s="68" customFormat="1" x14ac:dyDescent="0.25">
      <c r="A177" s="342"/>
      <c r="B177" s="72"/>
      <c r="C177" s="72"/>
      <c r="D177" s="72"/>
      <c r="E177" s="72"/>
      <c r="F177" s="342"/>
      <c r="G177" s="342"/>
      <c r="H177" s="342"/>
      <c r="I177" s="342"/>
      <c r="J177" s="342"/>
      <c r="K177" s="342"/>
      <c r="L177" s="342"/>
      <c r="M177" s="342"/>
      <c r="N177" s="342"/>
      <c r="O177" s="342"/>
      <c r="P177" s="342"/>
      <c r="Q177" s="342"/>
      <c r="R177" s="342"/>
      <c r="S177" s="342"/>
    </row>
    <row r="178" spans="1:19" s="68" customFormat="1" x14ac:dyDescent="0.25">
      <c r="A178" s="342"/>
      <c r="B178" s="72"/>
      <c r="C178" s="72"/>
      <c r="D178" s="72"/>
      <c r="E178" s="72"/>
      <c r="F178" s="342"/>
      <c r="G178" s="342"/>
      <c r="H178" s="342"/>
      <c r="I178" s="342"/>
      <c r="J178" s="342"/>
      <c r="K178" s="342"/>
      <c r="L178" s="342"/>
      <c r="M178" s="342"/>
      <c r="N178" s="342"/>
      <c r="O178" s="342"/>
      <c r="P178" s="342"/>
      <c r="Q178" s="342"/>
      <c r="R178" s="342"/>
      <c r="S178" s="342"/>
    </row>
    <row r="179" spans="1:19" s="68" customFormat="1" x14ac:dyDescent="0.25">
      <c r="A179" s="342"/>
      <c r="B179" s="72"/>
      <c r="C179" s="72"/>
      <c r="D179" s="72"/>
      <c r="E179" s="72"/>
      <c r="F179" s="342"/>
      <c r="G179" s="342"/>
      <c r="H179" s="342"/>
      <c r="I179" s="342"/>
      <c r="J179" s="342"/>
      <c r="K179" s="342"/>
      <c r="L179" s="342"/>
      <c r="M179" s="342"/>
      <c r="N179" s="342"/>
      <c r="O179" s="342"/>
      <c r="P179" s="342"/>
      <c r="Q179" s="342"/>
      <c r="R179" s="342"/>
      <c r="S179" s="342"/>
    </row>
    <row r="180" spans="1:19" s="68" customFormat="1" x14ac:dyDescent="0.25">
      <c r="A180" s="342"/>
      <c r="B180" s="72"/>
      <c r="C180" s="72"/>
      <c r="D180" s="72"/>
      <c r="E180" s="72"/>
      <c r="F180" s="342"/>
      <c r="G180" s="342"/>
      <c r="H180" s="342"/>
      <c r="I180" s="342"/>
      <c r="J180" s="342"/>
      <c r="K180" s="342"/>
      <c r="L180" s="342"/>
      <c r="M180" s="342"/>
      <c r="N180" s="342"/>
      <c r="O180" s="342"/>
      <c r="P180" s="342"/>
      <c r="Q180" s="342"/>
      <c r="R180" s="342"/>
      <c r="S180" s="342"/>
    </row>
    <row r="181" spans="1:19" s="68" customFormat="1" x14ac:dyDescent="0.25">
      <c r="A181" s="342"/>
      <c r="B181" s="72"/>
      <c r="C181" s="72"/>
      <c r="D181" s="72"/>
      <c r="E181" s="72"/>
      <c r="F181" s="342"/>
      <c r="G181" s="342"/>
      <c r="H181" s="342"/>
      <c r="I181" s="342"/>
      <c r="J181" s="342"/>
      <c r="K181" s="342"/>
      <c r="L181" s="342"/>
      <c r="M181" s="342"/>
      <c r="N181" s="342"/>
      <c r="O181" s="342"/>
      <c r="P181" s="342"/>
      <c r="Q181" s="342"/>
      <c r="R181" s="342"/>
      <c r="S181" s="342"/>
    </row>
    <row r="182" spans="1:19" s="68" customFormat="1" x14ac:dyDescent="0.25">
      <c r="A182" s="342"/>
      <c r="B182" s="72"/>
      <c r="C182" s="72"/>
      <c r="D182" s="72"/>
      <c r="E182" s="72"/>
      <c r="F182" s="342"/>
      <c r="G182" s="342"/>
      <c r="H182" s="342"/>
      <c r="I182" s="342"/>
      <c r="J182" s="342"/>
      <c r="K182" s="342"/>
      <c r="L182" s="342"/>
      <c r="M182" s="342"/>
      <c r="N182" s="342"/>
      <c r="O182" s="342"/>
      <c r="P182" s="342"/>
      <c r="Q182" s="342"/>
      <c r="R182" s="342"/>
      <c r="S182" s="342"/>
    </row>
    <row r="183" spans="1:19" s="68" customFormat="1" x14ac:dyDescent="0.25">
      <c r="A183" s="342"/>
      <c r="B183" s="72"/>
      <c r="C183" s="72"/>
      <c r="D183" s="72"/>
      <c r="E183" s="72"/>
      <c r="F183" s="342"/>
      <c r="G183" s="342"/>
      <c r="H183" s="342"/>
      <c r="I183" s="342"/>
      <c r="J183" s="342"/>
      <c r="K183" s="342"/>
      <c r="L183" s="342"/>
      <c r="M183" s="342"/>
      <c r="N183" s="342"/>
      <c r="O183" s="342"/>
      <c r="P183" s="342"/>
      <c r="Q183" s="342"/>
      <c r="R183" s="342"/>
      <c r="S183" s="342"/>
    </row>
    <row r="184" spans="1:19" s="68" customFormat="1" x14ac:dyDescent="0.25">
      <c r="A184" s="342"/>
      <c r="B184" s="72"/>
      <c r="C184" s="72"/>
      <c r="D184" s="72"/>
      <c r="E184" s="72"/>
      <c r="F184" s="342"/>
      <c r="G184" s="342"/>
      <c r="H184" s="342"/>
      <c r="I184" s="342"/>
      <c r="J184" s="342"/>
      <c r="K184" s="342"/>
      <c r="L184" s="342"/>
      <c r="M184" s="342"/>
      <c r="N184" s="342"/>
      <c r="O184" s="342"/>
      <c r="P184" s="342"/>
      <c r="Q184" s="342"/>
      <c r="R184" s="342"/>
      <c r="S184" s="342"/>
    </row>
    <row r="185" spans="1:19" s="68" customFormat="1" x14ac:dyDescent="0.25">
      <c r="A185" s="342"/>
      <c r="B185" s="72"/>
      <c r="C185" s="72"/>
      <c r="D185" s="72"/>
      <c r="E185" s="72"/>
      <c r="F185" s="342"/>
      <c r="G185" s="342"/>
      <c r="H185" s="342"/>
      <c r="I185" s="342"/>
      <c r="J185" s="342"/>
      <c r="K185" s="342"/>
      <c r="L185" s="342"/>
      <c r="M185" s="342"/>
      <c r="N185" s="342"/>
      <c r="O185" s="342"/>
      <c r="P185" s="342"/>
      <c r="Q185" s="342"/>
      <c r="R185" s="342"/>
      <c r="S185" s="342"/>
    </row>
    <row r="186" spans="1:19" s="68" customFormat="1" x14ac:dyDescent="0.25">
      <c r="A186" s="342"/>
      <c r="B186" s="72"/>
      <c r="C186" s="72"/>
      <c r="D186" s="72"/>
      <c r="E186" s="72"/>
      <c r="F186" s="342"/>
      <c r="G186" s="342"/>
      <c r="H186" s="342"/>
      <c r="I186" s="342"/>
      <c r="J186" s="342"/>
      <c r="K186" s="342"/>
      <c r="L186" s="342"/>
      <c r="M186" s="342"/>
      <c r="N186" s="342"/>
      <c r="O186" s="342"/>
      <c r="P186" s="342"/>
      <c r="Q186" s="342"/>
      <c r="R186" s="342"/>
      <c r="S186" s="342"/>
    </row>
    <row r="187" spans="1:19" s="68" customFormat="1" x14ac:dyDescent="0.25">
      <c r="A187" s="342"/>
      <c r="B187" s="72"/>
      <c r="C187" s="72"/>
      <c r="D187" s="72"/>
      <c r="E187" s="72"/>
      <c r="F187" s="342"/>
      <c r="G187" s="342"/>
      <c r="H187" s="342"/>
      <c r="I187" s="342"/>
      <c r="J187" s="342"/>
      <c r="K187" s="342"/>
      <c r="L187" s="342"/>
      <c r="M187" s="342"/>
      <c r="N187" s="342"/>
      <c r="O187" s="342"/>
      <c r="P187" s="342"/>
      <c r="Q187" s="342"/>
      <c r="R187" s="342"/>
      <c r="S187" s="342"/>
    </row>
    <row r="188" spans="1:19" s="68" customFormat="1" x14ac:dyDescent="0.25">
      <c r="A188" s="342"/>
      <c r="B188" s="72"/>
      <c r="C188" s="72"/>
      <c r="D188" s="72"/>
      <c r="E188" s="72"/>
      <c r="F188" s="342"/>
      <c r="G188" s="342"/>
      <c r="H188" s="342"/>
      <c r="I188" s="342"/>
      <c r="J188" s="342"/>
      <c r="K188" s="342"/>
      <c r="L188" s="342"/>
      <c r="M188" s="342"/>
      <c r="N188" s="342"/>
      <c r="O188" s="342"/>
      <c r="P188" s="342"/>
      <c r="Q188" s="342"/>
      <c r="R188" s="342"/>
      <c r="S188" s="342"/>
    </row>
    <row r="189" spans="1:19" s="68" customFormat="1" x14ac:dyDescent="0.25">
      <c r="A189" s="342"/>
      <c r="B189" s="72"/>
      <c r="C189" s="72"/>
      <c r="D189" s="72"/>
      <c r="E189" s="72"/>
      <c r="F189" s="342"/>
      <c r="G189" s="342"/>
      <c r="H189" s="342"/>
      <c r="I189" s="342"/>
      <c r="J189" s="342"/>
      <c r="K189" s="342"/>
      <c r="L189" s="342"/>
      <c r="M189" s="342"/>
      <c r="N189" s="342"/>
      <c r="O189" s="342"/>
      <c r="P189" s="342"/>
      <c r="Q189" s="342"/>
      <c r="R189" s="342"/>
      <c r="S189" s="342"/>
    </row>
    <row r="190" spans="1:19" s="68" customFormat="1" x14ac:dyDescent="0.25">
      <c r="A190" s="342"/>
      <c r="B190" s="72"/>
      <c r="C190" s="72"/>
      <c r="D190" s="72"/>
      <c r="E190" s="72"/>
      <c r="F190" s="342"/>
      <c r="G190" s="342"/>
      <c r="H190" s="342"/>
      <c r="I190" s="342"/>
      <c r="J190" s="342"/>
      <c r="K190" s="342"/>
      <c r="L190" s="342"/>
      <c r="M190" s="342"/>
      <c r="N190" s="342"/>
      <c r="O190" s="342"/>
      <c r="P190" s="342"/>
      <c r="Q190" s="342"/>
      <c r="R190" s="342"/>
      <c r="S190" s="342"/>
    </row>
    <row r="191" spans="1:19" s="68" customFormat="1" x14ac:dyDescent="0.25">
      <c r="A191" s="342"/>
      <c r="B191" s="72"/>
      <c r="C191" s="72"/>
      <c r="D191" s="72"/>
      <c r="E191" s="72"/>
      <c r="F191" s="342"/>
      <c r="G191" s="342"/>
      <c r="H191" s="342"/>
      <c r="I191" s="342"/>
      <c r="J191" s="342"/>
      <c r="K191" s="342"/>
      <c r="L191" s="342"/>
      <c r="M191" s="342"/>
      <c r="N191" s="342"/>
      <c r="O191" s="342"/>
      <c r="P191" s="342"/>
      <c r="Q191" s="342"/>
      <c r="R191" s="342"/>
      <c r="S191" s="342"/>
    </row>
    <row r="192" spans="1:19" s="68" customFormat="1" x14ac:dyDescent="0.25">
      <c r="A192" s="342"/>
      <c r="B192" s="72"/>
      <c r="C192" s="72"/>
      <c r="D192" s="72"/>
      <c r="E192" s="72"/>
      <c r="F192" s="342"/>
      <c r="G192" s="342"/>
      <c r="H192" s="342"/>
      <c r="I192" s="342"/>
      <c r="J192" s="342"/>
      <c r="K192" s="342"/>
      <c r="L192" s="342"/>
      <c r="M192" s="342"/>
      <c r="N192" s="342"/>
      <c r="O192" s="342"/>
      <c r="P192" s="342"/>
      <c r="Q192" s="342"/>
      <c r="R192" s="342"/>
      <c r="S192" s="342"/>
    </row>
    <row r="193" spans="1:19" s="68" customFormat="1" x14ac:dyDescent="0.25">
      <c r="A193" s="342"/>
      <c r="B193" s="72"/>
      <c r="C193" s="72"/>
      <c r="D193" s="72"/>
      <c r="E193" s="72"/>
      <c r="F193" s="342"/>
      <c r="G193" s="342"/>
      <c r="H193" s="342"/>
      <c r="I193" s="342"/>
      <c r="J193" s="342"/>
      <c r="K193" s="342"/>
      <c r="L193" s="342"/>
      <c r="M193" s="342"/>
      <c r="N193" s="342"/>
      <c r="O193" s="342"/>
      <c r="P193" s="342"/>
      <c r="Q193" s="342"/>
      <c r="R193" s="342"/>
      <c r="S193" s="342"/>
    </row>
    <row r="194" spans="1:19" s="68" customFormat="1" x14ac:dyDescent="0.25">
      <c r="A194" s="342"/>
      <c r="B194" s="72"/>
      <c r="C194" s="72"/>
      <c r="D194" s="72"/>
      <c r="E194" s="72"/>
      <c r="F194" s="342"/>
      <c r="G194" s="342"/>
      <c r="H194" s="342"/>
      <c r="I194" s="342"/>
      <c r="J194" s="342"/>
      <c r="K194" s="342"/>
      <c r="L194" s="342"/>
      <c r="M194" s="342"/>
      <c r="N194" s="342"/>
      <c r="O194" s="342"/>
      <c r="P194" s="342"/>
      <c r="Q194" s="342"/>
      <c r="R194" s="342"/>
      <c r="S194" s="342"/>
    </row>
    <row r="195" spans="1:19" s="68" customFormat="1" x14ac:dyDescent="0.25">
      <c r="A195" s="342"/>
      <c r="B195" s="72"/>
      <c r="C195" s="72"/>
      <c r="D195" s="72"/>
      <c r="E195" s="72"/>
      <c r="F195" s="342"/>
      <c r="G195" s="342"/>
      <c r="H195" s="342"/>
      <c r="I195" s="342"/>
      <c r="J195" s="342"/>
      <c r="K195" s="342"/>
      <c r="L195" s="342"/>
      <c r="M195" s="342"/>
      <c r="N195" s="342"/>
      <c r="O195" s="342"/>
      <c r="P195" s="342"/>
      <c r="Q195" s="342"/>
      <c r="R195" s="342"/>
      <c r="S195" s="342"/>
    </row>
    <row r="196" spans="1:19" s="68" customFormat="1" x14ac:dyDescent="0.25">
      <c r="A196" s="342"/>
      <c r="B196" s="72"/>
      <c r="C196" s="72"/>
      <c r="D196" s="72"/>
      <c r="E196" s="72"/>
      <c r="F196" s="342"/>
      <c r="G196" s="342"/>
      <c r="H196" s="342"/>
      <c r="I196" s="342"/>
      <c r="J196" s="342"/>
      <c r="K196" s="342"/>
      <c r="L196" s="342"/>
      <c r="M196" s="342"/>
      <c r="N196" s="342"/>
      <c r="O196" s="342"/>
      <c r="P196" s="342"/>
      <c r="Q196" s="342"/>
      <c r="R196" s="342"/>
      <c r="S196" s="342"/>
    </row>
    <row r="197" spans="1:19" s="68" customFormat="1" x14ac:dyDescent="0.25">
      <c r="A197" s="342"/>
      <c r="B197" s="72"/>
      <c r="C197" s="72"/>
      <c r="D197" s="72"/>
      <c r="E197" s="72"/>
      <c r="F197" s="342"/>
      <c r="G197" s="342"/>
      <c r="H197" s="342"/>
      <c r="I197" s="342"/>
      <c r="J197" s="342"/>
      <c r="K197" s="342"/>
      <c r="L197" s="342"/>
      <c r="M197" s="342"/>
      <c r="N197" s="342"/>
      <c r="O197" s="342"/>
      <c r="P197" s="342"/>
      <c r="Q197" s="342"/>
      <c r="R197" s="342"/>
      <c r="S197" s="342"/>
    </row>
    <row r="198" spans="1:19" s="68" customFormat="1" x14ac:dyDescent="0.25">
      <c r="A198" s="342"/>
      <c r="B198" s="72"/>
      <c r="C198" s="72"/>
      <c r="D198" s="72"/>
      <c r="E198" s="72"/>
      <c r="F198" s="342"/>
      <c r="G198" s="342"/>
      <c r="H198" s="342"/>
      <c r="I198" s="342"/>
      <c r="J198" s="342"/>
      <c r="K198" s="342"/>
      <c r="L198" s="342"/>
      <c r="M198" s="342"/>
      <c r="N198" s="342"/>
      <c r="O198" s="342"/>
      <c r="P198" s="342"/>
      <c r="Q198" s="342"/>
      <c r="R198" s="342"/>
      <c r="S198" s="342"/>
    </row>
    <row r="199" spans="1:19" s="68" customFormat="1" x14ac:dyDescent="0.25">
      <c r="A199" s="342"/>
      <c r="B199" s="72"/>
      <c r="C199" s="72"/>
      <c r="D199" s="72"/>
      <c r="E199" s="72"/>
      <c r="F199" s="342"/>
      <c r="G199" s="342"/>
      <c r="H199" s="342"/>
      <c r="I199" s="342"/>
      <c r="J199" s="342"/>
      <c r="K199" s="342"/>
      <c r="L199" s="342"/>
      <c r="M199" s="342"/>
      <c r="N199" s="342"/>
      <c r="O199" s="342"/>
      <c r="P199" s="342"/>
      <c r="Q199" s="342"/>
      <c r="R199" s="342"/>
      <c r="S199" s="342"/>
    </row>
    <row r="200" spans="1:19" s="68" customFormat="1" x14ac:dyDescent="0.25">
      <c r="A200" s="342"/>
      <c r="B200" s="72"/>
      <c r="C200" s="72"/>
      <c r="D200" s="72"/>
      <c r="E200" s="72"/>
      <c r="F200" s="342"/>
      <c r="G200" s="342"/>
      <c r="H200" s="342"/>
      <c r="I200" s="342"/>
      <c r="J200" s="342"/>
      <c r="K200" s="342"/>
      <c r="L200" s="342"/>
      <c r="M200" s="342"/>
      <c r="N200" s="342"/>
      <c r="O200" s="342"/>
      <c r="P200" s="342"/>
      <c r="Q200" s="342"/>
      <c r="R200" s="342"/>
      <c r="S200" s="342"/>
    </row>
    <row r="201" spans="1:19" s="68" customFormat="1" x14ac:dyDescent="0.25">
      <c r="A201" s="342"/>
      <c r="B201" s="72"/>
      <c r="C201" s="72"/>
      <c r="D201" s="72"/>
      <c r="E201" s="72"/>
      <c r="F201" s="342"/>
      <c r="G201" s="342"/>
      <c r="H201" s="342"/>
      <c r="I201" s="342"/>
      <c r="J201" s="342"/>
      <c r="K201" s="342"/>
      <c r="L201" s="342"/>
      <c r="M201" s="342"/>
      <c r="N201" s="342"/>
      <c r="O201" s="342"/>
      <c r="P201" s="342"/>
      <c r="Q201" s="342"/>
      <c r="R201" s="342"/>
      <c r="S201" s="342"/>
    </row>
    <row r="202" spans="1:19" s="68" customFormat="1" x14ac:dyDescent="0.25">
      <c r="A202" s="342"/>
      <c r="B202" s="72"/>
      <c r="C202" s="72"/>
      <c r="D202" s="72"/>
      <c r="E202" s="72"/>
      <c r="F202" s="342"/>
      <c r="G202" s="342"/>
      <c r="H202" s="342"/>
      <c r="I202" s="342"/>
      <c r="J202" s="342"/>
      <c r="K202" s="342"/>
      <c r="L202" s="342"/>
      <c r="M202" s="342"/>
      <c r="N202" s="342"/>
      <c r="O202" s="342"/>
      <c r="P202" s="342"/>
      <c r="Q202" s="342"/>
      <c r="R202" s="342"/>
      <c r="S202" s="342"/>
    </row>
    <row r="203" spans="1:19" s="68" customFormat="1" x14ac:dyDescent="0.25">
      <c r="A203" s="342"/>
      <c r="B203" s="72"/>
      <c r="C203" s="72"/>
      <c r="D203" s="72"/>
      <c r="E203" s="72"/>
      <c r="F203" s="342"/>
      <c r="G203" s="342"/>
      <c r="H203" s="342"/>
      <c r="I203" s="342"/>
      <c r="J203" s="342"/>
      <c r="K203" s="342"/>
      <c r="L203" s="342"/>
      <c r="M203" s="342"/>
      <c r="N203" s="342"/>
      <c r="O203" s="342"/>
      <c r="P203" s="342"/>
      <c r="Q203" s="342"/>
      <c r="R203" s="342"/>
      <c r="S203" s="342"/>
    </row>
    <row r="204" spans="1:19" s="68" customFormat="1" x14ac:dyDescent="0.25">
      <c r="A204" s="342"/>
      <c r="B204" s="72"/>
      <c r="C204" s="72"/>
      <c r="D204" s="72"/>
      <c r="E204" s="72"/>
      <c r="F204" s="342"/>
      <c r="G204" s="342"/>
      <c r="H204" s="342"/>
      <c r="I204" s="342"/>
      <c r="J204" s="342"/>
      <c r="K204" s="342"/>
      <c r="L204" s="342"/>
      <c r="M204" s="342"/>
      <c r="N204" s="342"/>
      <c r="O204" s="342"/>
      <c r="P204" s="342"/>
      <c r="Q204" s="342"/>
      <c r="R204" s="342"/>
      <c r="S204" s="342"/>
    </row>
    <row r="205" spans="1:19" s="68" customFormat="1" x14ac:dyDescent="0.25">
      <c r="A205" s="342"/>
      <c r="B205" s="72"/>
      <c r="C205" s="72"/>
      <c r="D205" s="72"/>
      <c r="E205" s="72"/>
      <c r="F205" s="342"/>
      <c r="G205" s="342"/>
      <c r="H205" s="342"/>
      <c r="I205" s="342"/>
      <c r="J205" s="342"/>
      <c r="K205" s="342"/>
      <c r="L205" s="342"/>
      <c r="M205" s="342"/>
      <c r="N205" s="342"/>
      <c r="O205" s="342"/>
      <c r="P205" s="342"/>
      <c r="Q205" s="342"/>
      <c r="R205" s="342"/>
      <c r="S205" s="342"/>
    </row>
    <row r="206" spans="1:19" s="68" customFormat="1" x14ac:dyDescent="0.25">
      <c r="A206" s="342"/>
      <c r="B206" s="72"/>
      <c r="C206" s="72"/>
      <c r="D206" s="72"/>
      <c r="E206" s="72"/>
      <c r="F206" s="342"/>
      <c r="G206" s="342"/>
      <c r="H206" s="342"/>
      <c r="I206" s="342"/>
      <c r="J206" s="342"/>
      <c r="K206" s="342"/>
      <c r="L206" s="342"/>
      <c r="M206" s="342"/>
      <c r="N206" s="342"/>
      <c r="O206" s="342"/>
      <c r="P206" s="342"/>
      <c r="Q206" s="342"/>
      <c r="R206" s="342"/>
      <c r="S206" s="342"/>
    </row>
    <row r="207" spans="1:19" s="68" customFormat="1" x14ac:dyDescent="0.25">
      <c r="A207" s="342"/>
      <c r="B207" s="72"/>
      <c r="C207" s="72"/>
      <c r="D207" s="72"/>
      <c r="E207" s="72"/>
      <c r="F207" s="342"/>
      <c r="G207" s="342"/>
      <c r="H207" s="342"/>
      <c r="I207" s="342"/>
      <c r="J207" s="342"/>
      <c r="K207" s="342"/>
      <c r="L207" s="342"/>
      <c r="M207" s="342"/>
      <c r="N207" s="342"/>
      <c r="O207" s="342"/>
      <c r="P207" s="342"/>
      <c r="Q207" s="342"/>
      <c r="R207" s="342"/>
      <c r="S207" s="342"/>
    </row>
    <row r="208" spans="1:19" s="68" customFormat="1" x14ac:dyDescent="0.25">
      <c r="A208" s="342"/>
      <c r="B208" s="72"/>
      <c r="C208" s="72"/>
      <c r="D208" s="72"/>
      <c r="E208" s="72"/>
      <c r="F208" s="342"/>
      <c r="G208" s="342"/>
      <c r="H208" s="342"/>
      <c r="I208" s="342"/>
      <c r="J208" s="342"/>
      <c r="K208" s="342"/>
      <c r="L208" s="342"/>
      <c r="M208" s="342"/>
      <c r="N208" s="342"/>
      <c r="O208" s="342"/>
      <c r="P208" s="342"/>
      <c r="Q208" s="342"/>
      <c r="R208" s="342"/>
      <c r="S208" s="342"/>
    </row>
    <row r="209" spans="1:19" s="68" customFormat="1" x14ac:dyDescent="0.25">
      <c r="A209" s="342"/>
      <c r="B209" s="72"/>
      <c r="C209" s="72"/>
      <c r="D209" s="72"/>
      <c r="E209" s="72"/>
      <c r="F209" s="342"/>
      <c r="G209" s="342"/>
      <c r="H209" s="342"/>
      <c r="I209" s="342"/>
      <c r="J209" s="342"/>
      <c r="K209" s="342"/>
      <c r="L209" s="342"/>
      <c r="M209" s="342"/>
      <c r="N209" s="342"/>
      <c r="O209" s="342"/>
      <c r="P209" s="342"/>
      <c r="Q209" s="342"/>
      <c r="R209" s="342"/>
      <c r="S209" s="342"/>
    </row>
    <row r="210" spans="1:19" s="68" customFormat="1" x14ac:dyDescent="0.25">
      <c r="A210" s="342"/>
      <c r="B210" s="72"/>
      <c r="C210" s="72"/>
      <c r="D210" s="72"/>
      <c r="E210" s="72"/>
      <c r="F210" s="342"/>
      <c r="G210" s="342"/>
      <c r="H210" s="342"/>
      <c r="I210" s="342"/>
      <c r="J210" s="342"/>
      <c r="K210" s="342"/>
      <c r="L210" s="342"/>
      <c r="M210" s="342"/>
      <c r="N210" s="342"/>
      <c r="O210" s="342"/>
      <c r="P210" s="342"/>
      <c r="Q210" s="342"/>
      <c r="R210" s="342"/>
      <c r="S210" s="342"/>
    </row>
    <row r="211" spans="1:19" s="68" customFormat="1" x14ac:dyDescent="0.25">
      <c r="A211" s="342"/>
      <c r="B211" s="72"/>
      <c r="C211" s="72"/>
      <c r="D211" s="72"/>
      <c r="E211" s="72"/>
      <c r="F211" s="342"/>
      <c r="G211" s="342"/>
      <c r="H211" s="342"/>
      <c r="I211" s="342"/>
      <c r="J211" s="342"/>
      <c r="K211" s="342"/>
      <c r="L211" s="342"/>
      <c r="M211" s="342"/>
      <c r="N211" s="342"/>
      <c r="O211" s="342"/>
      <c r="P211" s="342"/>
      <c r="Q211" s="342"/>
      <c r="R211" s="342"/>
      <c r="S211" s="342"/>
    </row>
    <row r="212" spans="1:19" s="68" customFormat="1" x14ac:dyDescent="0.25">
      <c r="A212" s="342"/>
      <c r="B212" s="72"/>
      <c r="C212" s="72"/>
      <c r="D212" s="72"/>
      <c r="E212" s="72"/>
      <c r="F212" s="342"/>
      <c r="G212" s="342"/>
      <c r="H212" s="342"/>
      <c r="I212" s="342"/>
      <c r="J212" s="342"/>
      <c r="K212" s="342"/>
      <c r="L212" s="342"/>
      <c r="M212" s="342"/>
      <c r="N212" s="342"/>
      <c r="O212" s="342"/>
      <c r="P212" s="342"/>
      <c r="Q212" s="342"/>
      <c r="R212" s="342"/>
      <c r="S212" s="342"/>
    </row>
    <row r="213" spans="1:19" s="68" customFormat="1" x14ac:dyDescent="0.25">
      <c r="A213" s="342"/>
      <c r="B213" s="72"/>
      <c r="C213" s="72"/>
      <c r="D213" s="72"/>
      <c r="E213" s="72"/>
      <c r="F213" s="342"/>
      <c r="G213" s="342"/>
      <c r="H213" s="342"/>
      <c r="I213" s="342"/>
      <c r="J213" s="342"/>
      <c r="K213" s="342"/>
      <c r="L213" s="342"/>
      <c r="M213" s="342"/>
      <c r="N213" s="342"/>
      <c r="O213" s="342"/>
      <c r="P213" s="342"/>
      <c r="Q213" s="342"/>
      <c r="R213" s="342"/>
      <c r="S213" s="342"/>
    </row>
    <row r="214" spans="1:19" s="68" customFormat="1" x14ac:dyDescent="0.25">
      <c r="A214" s="342"/>
      <c r="B214" s="72"/>
      <c r="C214" s="72"/>
      <c r="D214" s="72"/>
      <c r="E214" s="72"/>
      <c r="F214" s="342"/>
      <c r="G214" s="342"/>
      <c r="H214" s="342"/>
      <c r="I214" s="342"/>
      <c r="J214" s="342"/>
      <c r="K214" s="342"/>
      <c r="L214" s="342"/>
      <c r="M214" s="342"/>
      <c r="N214" s="342"/>
      <c r="O214" s="342"/>
      <c r="P214" s="342"/>
      <c r="Q214" s="342"/>
      <c r="R214" s="342"/>
      <c r="S214" s="342"/>
    </row>
    <row r="215" spans="1:19" s="68" customFormat="1" x14ac:dyDescent="0.25">
      <c r="A215" s="342"/>
      <c r="B215" s="72"/>
      <c r="C215" s="72"/>
      <c r="D215" s="72"/>
      <c r="E215" s="72"/>
      <c r="F215" s="342"/>
      <c r="G215" s="342"/>
      <c r="H215" s="342"/>
      <c r="I215" s="342"/>
      <c r="J215" s="342"/>
      <c r="K215" s="342"/>
      <c r="L215" s="342"/>
      <c r="M215" s="342"/>
      <c r="N215" s="342"/>
      <c r="O215" s="342"/>
      <c r="P215" s="342"/>
      <c r="Q215" s="342"/>
      <c r="R215" s="342"/>
      <c r="S215" s="342"/>
    </row>
    <row r="216" spans="1:19" s="68" customFormat="1" x14ac:dyDescent="0.25">
      <c r="A216" s="342"/>
      <c r="B216" s="72"/>
      <c r="C216" s="72"/>
      <c r="D216" s="72"/>
      <c r="E216" s="72"/>
      <c r="F216" s="342"/>
      <c r="G216" s="342"/>
      <c r="H216" s="342"/>
      <c r="I216" s="342"/>
      <c r="J216" s="342"/>
      <c r="K216" s="342"/>
      <c r="L216" s="342"/>
      <c r="M216" s="342"/>
      <c r="N216" s="342"/>
      <c r="O216" s="342"/>
      <c r="P216" s="342"/>
      <c r="Q216" s="342"/>
      <c r="R216" s="342"/>
      <c r="S216" s="342"/>
    </row>
    <row r="217" spans="1:19" s="68" customFormat="1" x14ac:dyDescent="0.25">
      <c r="A217" s="342"/>
      <c r="B217" s="72"/>
      <c r="C217" s="72"/>
      <c r="D217" s="72"/>
      <c r="E217" s="72"/>
      <c r="F217" s="342"/>
      <c r="G217" s="342"/>
      <c r="H217" s="342"/>
      <c r="I217" s="342"/>
      <c r="J217" s="342"/>
      <c r="K217" s="342"/>
      <c r="L217" s="342"/>
      <c r="M217" s="342"/>
      <c r="N217" s="342"/>
      <c r="O217" s="342"/>
      <c r="P217" s="342"/>
      <c r="Q217" s="342"/>
      <c r="R217" s="342"/>
      <c r="S217" s="342"/>
    </row>
    <row r="218" spans="1:19" s="68" customFormat="1" x14ac:dyDescent="0.25">
      <c r="A218" s="342"/>
      <c r="B218" s="72"/>
      <c r="C218" s="72"/>
      <c r="D218" s="72"/>
      <c r="E218" s="72"/>
      <c r="F218" s="342"/>
      <c r="G218" s="342"/>
      <c r="H218" s="342"/>
      <c r="I218" s="342"/>
      <c r="J218" s="342"/>
      <c r="K218" s="342"/>
      <c r="L218" s="342"/>
      <c r="M218" s="342"/>
      <c r="N218" s="342"/>
      <c r="O218" s="342"/>
      <c r="P218" s="342"/>
      <c r="Q218" s="342"/>
      <c r="R218" s="342"/>
      <c r="S218" s="342"/>
    </row>
    <row r="219" spans="1:19" s="68" customFormat="1" x14ac:dyDescent="0.25">
      <c r="A219" s="342"/>
      <c r="B219" s="72"/>
      <c r="C219" s="72"/>
      <c r="D219" s="72"/>
      <c r="E219" s="72"/>
      <c r="F219" s="342"/>
      <c r="G219" s="342"/>
      <c r="H219" s="342"/>
      <c r="I219" s="342"/>
      <c r="J219" s="342"/>
      <c r="K219" s="342"/>
      <c r="L219" s="342"/>
      <c r="M219" s="342"/>
      <c r="N219" s="342"/>
      <c r="O219" s="342"/>
      <c r="P219" s="342"/>
      <c r="Q219" s="342"/>
      <c r="R219" s="342"/>
      <c r="S219" s="342"/>
    </row>
    <row r="220" spans="1:19" s="68" customFormat="1" x14ac:dyDescent="0.25">
      <c r="A220" s="342"/>
      <c r="B220" s="72"/>
      <c r="C220" s="72"/>
      <c r="D220" s="72"/>
      <c r="E220" s="72"/>
      <c r="F220" s="342"/>
      <c r="G220" s="342"/>
      <c r="H220" s="342"/>
      <c r="I220" s="342"/>
      <c r="J220" s="342"/>
      <c r="K220" s="342"/>
      <c r="L220" s="342"/>
      <c r="M220" s="342"/>
      <c r="N220" s="342"/>
      <c r="O220" s="342"/>
      <c r="P220" s="342"/>
      <c r="Q220" s="342"/>
      <c r="R220" s="342"/>
      <c r="S220" s="342"/>
    </row>
    <row r="221" spans="1:19" s="68" customFormat="1" x14ac:dyDescent="0.25">
      <c r="A221" s="342"/>
      <c r="B221" s="72"/>
      <c r="C221" s="72"/>
      <c r="D221" s="72"/>
      <c r="E221" s="72"/>
      <c r="F221" s="342"/>
      <c r="G221" s="342"/>
      <c r="H221" s="342"/>
      <c r="I221" s="342"/>
      <c r="J221" s="342"/>
      <c r="K221" s="342"/>
      <c r="L221" s="342"/>
      <c r="M221" s="342"/>
      <c r="N221" s="342"/>
      <c r="O221" s="342"/>
      <c r="P221" s="342"/>
      <c r="Q221" s="342"/>
      <c r="R221" s="342"/>
      <c r="S221" s="342"/>
    </row>
    <row r="222" spans="1:19" s="68" customFormat="1" x14ac:dyDescent="0.25">
      <c r="A222" s="342"/>
      <c r="B222" s="72"/>
      <c r="C222" s="72"/>
      <c r="D222" s="72"/>
      <c r="E222" s="72"/>
      <c r="F222" s="342"/>
      <c r="G222" s="342"/>
      <c r="H222" s="342"/>
      <c r="I222" s="342"/>
      <c r="J222" s="342"/>
      <c r="K222" s="342"/>
      <c r="L222" s="342"/>
      <c r="M222" s="342"/>
      <c r="N222" s="342"/>
      <c r="O222" s="342"/>
      <c r="P222" s="342"/>
      <c r="Q222" s="342"/>
      <c r="R222" s="342"/>
      <c r="S222" s="342"/>
    </row>
    <row r="223" spans="1:19" s="68" customFormat="1" x14ac:dyDescent="0.25">
      <c r="A223" s="342"/>
      <c r="B223" s="72"/>
      <c r="C223" s="72"/>
      <c r="D223" s="72"/>
      <c r="E223" s="72"/>
      <c r="F223" s="342"/>
      <c r="G223" s="342"/>
      <c r="H223" s="342"/>
      <c r="I223" s="342"/>
      <c r="J223" s="342"/>
      <c r="K223" s="342"/>
      <c r="L223" s="342"/>
      <c r="M223" s="342"/>
      <c r="N223" s="342"/>
      <c r="O223" s="342"/>
      <c r="P223" s="342"/>
      <c r="Q223" s="342"/>
      <c r="R223" s="342"/>
      <c r="S223" s="342"/>
    </row>
    <row r="224" spans="1:19" s="68" customFormat="1" x14ac:dyDescent="0.25">
      <c r="A224" s="342"/>
      <c r="B224" s="72"/>
      <c r="C224" s="72"/>
      <c r="D224" s="72"/>
      <c r="E224" s="72"/>
      <c r="F224" s="342"/>
      <c r="G224" s="342"/>
      <c r="H224" s="342"/>
      <c r="I224" s="342"/>
      <c r="J224" s="342"/>
      <c r="K224" s="342"/>
      <c r="L224" s="342"/>
      <c r="M224" s="342"/>
      <c r="N224" s="342"/>
      <c r="O224" s="342"/>
      <c r="P224" s="342"/>
      <c r="Q224" s="342"/>
      <c r="R224" s="342"/>
      <c r="S224" s="342"/>
    </row>
    <row r="225" spans="1:19" s="68" customFormat="1" x14ac:dyDescent="0.25">
      <c r="A225" s="342"/>
      <c r="B225" s="72"/>
      <c r="C225" s="72"/>
      <c r="D225" s="72"/>
      <c r="E225" s="72"/>
      <c r="F225" s="342"/>
      <c r="G225" s="342"/>
      <c r="H225" s="342"/>
      <c r="I225" s="342"/>
      <c r="J225" s="342"/>
      <c r="K225" s="342"/>
      <c r="L225" s="342"/>
      <c r="M225" s="342"/>
      <c r="N225" s="342"/>
      <c r="O225" s="342"/>
      <c r="P225" s="342"/>
      <c r="Q225" s="342"/>
      <c r="R225" s="342"/>
      <c r="S225" s="342"/>
    </row>
    <row r="226" spans="1:19" s="68" customFormat="1" x14ac:dyDescent="0.25">
      <c r="A226" s="342"/>
      <c r="B226" s="72"/>
      <c r="C226" s="72"/>
      <c r="D226" s="72"/>
      <c r="E226" s="72"/>
      <c r="F226" s="342"/>
      <c r="G226" s="342"/>
      <c r="H226" s="342"/>
      <c r="I226" s="342"/>
      <c r="J226" s="342"/>
      <c r="K226" s="342"/>
      <c r="L226" s="342"/>
      <c r="M226" s="342"/>
      <c r="N226" s="342"/>
      <c r="O226" s="342"/>
      <c r="P226" s="342"/>
      <c r="Q226" s="342"/>
      <c r="R226" s="342"/>
      <c r="S226" s="342"/>
    </row>
    <row r="227" spans="1:19" s="68" customFormat="1" x14ac:dyDescent="0.25">
      <c r="A227" s="342"/>
      <c r="B227" s="72"/>
      <c r="C227" s="72"/>
      <c r="D227" s="72"/>
      <c r="E227" s="72"/>
      <c r="F227" s="342"/>
      <c r="G227" s="342"/>
      <c r="H227" s="342"/>
      <c r="I227" s="342"/>
      <c r="J227" s="342"/>
      <c r="K227" s="342"/>
      <c r="L227" s="342"/>
      <c r="M227" s="342"/>
      <c r="N227" s="342"/>
      <c r="O227" s="342"/>
      <c r="P227" s="342"/>
      <c r="Q227" s="342"/>
      <c r="R227" s="342"/>
      <c r="S227" s="342"/>
    </row>
    <row r="228" spans="1:19" s="68" customFormat="1" x14ac:dyDescent="0.25">
      <c r="A228" s="342"/>
      <c r="B228" s="72"/>
      <c r="C228" s="72"/>
      <c r="D228" s="72"/>
      <c r="E228" s="72"/>
      <c r="F228" s="342"/>
      <c r="G228" s="342"/>
      <c r="H228" s="342"/>
      <c r="I228" s="342"/>
      <c r="J228" s="342"/>
      <c r="K228" s="342"/>
      <c r="L228" s="342"/>
      <c r="M228" s="342"/>
      <c r="N228" s="342"/>
      <c r="O228" s="342"/>
      <c r="P228" s="342"/>
      <c r="Q228" s="342"/>
      <c r="R228" s="342"/>
      <c r="S228" s="342"/>
    </row>
    <row r="229" spans="1:19" s="68" customFormat="1" x14ac:dyDescent="0.25">
      <c r="A229" s="342"/>
      <c r="B229" s="72"/>
      <c r="C229" s="72"/>
      <c r="D229" s="72"/>
      <c r="E229" s="72"/>
      <c r="F229" s="342"/>
      <c r="G229" s="342"/>
      <c r="H229" s="342"/>
      <c r="I229" s="342"/>
      <c r="J229" s="342"/>
      <c r="K229" s="342"/>
      <c r="L229" s="342"/>
      <c r="M229" s="342"/>
      <c r="N229" s="342"/>
      <c r="O229" s="342"/>
      <c r="P229" s="342"/>
      <c r="Q229" s="342"/>
      <c r="R229" s="342"/>
      <c r="S229" s="342"/>
    </row>
    <row r="230" spans="1:19" s="68" customFormat="1" x14ac:dyDescent="0.25">
      <c r="A230" s="342"/>
      <c r="B230" s="72"/>
      <c r="C230" s="72"/>
      <c r="D230" s="72"/>
      <c r="E230" s="72"/>
      <c r="F230" s="342"/>
      <c r="G230" s="342"/>
      <c r="H230" s="342"/>
      <c r="I230" s="342"/>
      <c r="J230" s="342"/>
      <c r="K230" s="342"/>
      <c r="L230" s="342"/>
      <c r="M230" s="342"/>
      <c r="N230" s="342"/>
      <c r="O230" s="342"/>
      <c r="P230" s="342"/>
      <c r="Q230" s="342"/>
      <c r="R230" s="342"/>
      <c r="S230" s="342"/>
    </row>
    <row r="231" spans="1:19" s="68" customFormat="1" x14ac:dyDescent="0.25">
      <c r="A231" s="342"/>
      <c r="B231" s="72"/>
      <c r="C231" s="72"/>
      <c r="D231" s="72"/>
      <c r="E231" s="72"/>
      <c r="F231" s="342"/>
      <c r="G231" s="342"/>
      <c r="H231" s="342"/>
      <c r="I231" s="342"/>
      <c r="J231" s="342"/>
      <c r="K231" s="342"/>
      <c r="L231" s="342"/>
      <c r="M231" s="342"/>
      <c r="N231" s="342"/>
      <c r="O231" s="342"/>
      <c r="P231" s="342"/>
      <c r="Q231" s="342"/>
      <c r="R231" s="342"/>
      <c r="S231" s="342"/>
    </row>
    <row r="232" spans="1:19" s="68" customFormat="1" x14ac:dyDescent="0.25">
      <c r="A232" s="342"/>
      <c r="B232" s="72"/>
      <c r="C232" s="72"/>
      <c r="D232" s="72"/>
      <c r="E232" s="72"/>
      <c r="F232" s="342"/>
      <c r="G232" s="342"/>
      <c r="H232" s="342"/>
      <c r="I232" s="342"/>
      <c r="J232" s="342"/>
      <c r="K232" s="342"/>
      <c r="L232" s="342"/>
      <c r="M232" s="342"/>
      <c r="N232" s="342"/>
      <c r="O232" s="342"/>
      <c r="P232" s="342"/>
      <c r="Q232" s="342"/>
      <c r="R232" s="342"/>
      <c r="S232" s="342"/>
    </row>
    <row r="233" spans="1:19" s="68" customFormat="1" x14ac:dyDescent="0.25">
      <c r="A233" s="342"/>
      <c r="B233" s="72"/>
      <c r="C233" s="72"/>
      <c r="D233" s="72"/>
      <c r="E233" s="72"/>
      <c r="F233" s="342"/>
      <c r="G233" s="342"/>
      <c r="H233" s="342"/>
      <c r="I233" s="342"/>
      <c r="J233" s="342"/>
      <c r="K233" s="342"/>
      <c r="L233" s="342"/>
      <c r="M233" s="342"/>
      <c r="N233" s="342"/>
      <c r="O233" s="342"/>
      <c r="P233" s="342"/>
      <c r="Q233" s="342"/>
      <c r="R233" s="342"/>
      <c r="S233" s="342"/>
    </row>
    <row r="234" spans="1:19" s="68" customFormat="1" x14ac:dyDescent="0.25">
      <c r="A234" s="342"/>
      <c r="B234" s="72"/>
      <c r="C234" s="72"/>
      <c r="D234" s="72"/>
      <c r="E234" s="72"/>
      <c r="F234" s="342"/>
      <c r="G234" s="342"/>
      <c r="H234" s="342"/>
      <c r="I234" s="342"/>
      <c r="J234" s="342"/>
      <c r="K234" s="342"/>
      <c r="L234" s="342"/>
      <c r="M234" s="342"/>
      <c r="N234" s="342"/>
      <c r="O234" s="342"/>
      <c r="P234" s="342"/>
      <c r="Q234" s="342"/>
      <c r="R234" s="342"/>
      <c r="S234" s="342"/>
    </row>
    <row r="235" spans="1:19" s="68" customFormat="1" x14ac:dyDescent="0.25">
      <c r="A235" s="342"/>
      <c r="B235" s="72"/>
      <c r="C235" s="72"/>
      <c r="D235" s="72"/>
      <c r="E235" s="72"/>
      <c r="F235" s="342"/>
      <c r="G235" s="342"/>
      <c r="H235" s="342"/>
      <c r="I235" s="342"/>
      <c r="J235" s="342"/>
      <c r="K235" s="342"/>
      <c r="L235" s="342"/>
      <c r="M235" s="342"/>
      <c r="N235" s="342"/>
      <c r="O235" s="342"/>
      <c r="P235" s="342"/>
      <c r="Q235" s="342"/>
      <c r="R235" s="342"/>
      <c r="S235" s="342"/>
    </row>
    <row r="236" spans="1:19" s="68" customFormat="1" x14ac:dyDescent="0.25">
      <c r="A236" s="342"/>
      <c r="B236" s="72"/>
      <c r="C236" s="72"/>
      <c r="D236" s="72"/>
      <c r="E236" s="72"/>
      <c r="F236" s="342"/>
      <c r="G236" s="342"/>
      <c r="H236" s="342"/>
      <c r="I236" s="342"/>
      <c r="J236" s="342"/>
      <c r="K236" s="342"/>
      <c r="L236" s="342"/>
      <c r="M236" s="342"/>
      <c r="N236" s="342"/>
      <c r="O236" s="342"/>
      <c r="P236" s="342"/>
      <c r="Q236" s="342"/>
      <c r="R236" s="342"/>
      <c r="S236" s="342"/>
    </row>
    <row r="237" spans="1:19" s="68" customFormat="1" x14ac:dyDescent="0.25">
      <c r="A237" s="342"/>
      <c r="B237" s="72"/>
      <c r="C237" s="72"/>
      <c r="D237" s="72"/>
      <c r="E237" s="72"/>
      <c r="F237" s="342"/>
      <c r="G237" s="342"/>
      <c r="H237" s="342"/>
      <c r="I237" s="342"/>
      <c r="J237" s="342"/>
      <c r="K237" s="342"/>
      <c r="L237" s="342"/>
      <c r="M237" s="342"/>
      <c r="N237" s="342"/>
      <c r="O237" s="342"/>
      <c r="P237" s="342"/>
      <c r="Q237" s="342"/>
      <c r="R237" s="342"/>
      <c r="S237" s="342"/>
    </row>
    <row r="238" spans="1:19" s="68" customFormat="1" x14ac:dyDescent="0.25">
      <c r="A238" s="342"/>
      <c r="B238" s="72"/>
      <c r="C238" s="72"/>
      <c r="D238" s="72"/>
      <c r="E238" s="72"/>
      <c r="F238" s="342"/>
      <c r="G238" s="342"/>
      <c r="H238" s="342"/>
      <c r="I238" s="342"/>
      <c r="J238" s="342"/>
      <c r="K238" s="342"/>
      <c r="L238" s="342"/>
      <c r="M238" s="342"/>
      <c r="N238" s="342"/>
      <c r="O238" s="342"/>
      <c r="P238" s="342"/>
      <c r="Q238" s="342"/>
      <c r="R238" s="342"/>
      <c r="S238" s="342"/>
    </row>
    <row r="239" spans="1:19" s="68" customFormat="1" x14ac:dyDescent="0.25">
      <c r="A239" s="342"/>
      <c r="B239" s="72"/>
      <c r="C239" s="72"/>
      <c r="D239" s="72"/>
      <c r="E239" s="72"/>
      <c r="F239" s="342"/>
      <c r="G239" s="342"/>
      <c r="H239" s="342"/>
      <c r="I239" s="342"/>
      <c r="J239" s="342"/>
      <c r="K239" s="342"/>
      <c r="L239" s="342"/>
      <c r="M239" s="342"/>
      <c r="N239" s="342"/>
      <c r="O239" s="342"/>
      <c r="P239" s="342"/>
      <c r="Q239" s="342"/>
      <c r="R239" s="342"/>
      <c r="S239" s="342"/>
    </row>
    <row r="240" spans="1:19" s="68" customFormat="1" x14ac:dyDescent="0.25">
      <c r="A240" s="342"/>
      <c r="B240" s="72"/>
      <c r="C240" s="72"/>
      <c r="D240" s="72"/>
      <c r="E240" s="72"/>
      <c r="F240" s="342"/>
      <c r="G240" s="342"/>
      <c r="H240" s="342"/>
      <c r="I240" s="342"/>
      <c r="J240" s="342"/>
      <c r="K240" s="342"/>
      <c r="L240" s="342"/>
      <c r="M240" s="342"/>
      <c r="N240" s="342"/>
      <c r="O240" s="342"/>
      <c r="P240" s="342"/>
      <c r="Q240" s="342"/>
      <c r="R240" s="342"/>
      <c r="S240" s="342"/>
    </row>
    <row r="241" spans="1:19" s="68" customFormat="1" x14ac:dyDescent="0.25">
      <c r="A241" s="342"/>
      <c r="B241" s="72"/>
      <c r="C241" s="72"/>
      <c r="D241" s="72"/>
      <c r="E241" s="72"/>
      <c r="F241" s="342"/>
      <c r="G241" s="342"/>
      <c r="H241" s="342"/>
      <c r="I241" s="342"/>
      <c r="J241" s="342"/>
      <c r="K241" s="342"/>
      <c r="L241" s="342"/>
      <c r="M241" s="342"/>
      <c r="N241" s="342"/>
      <c r="O241" s="342"/>
      <c r="P241" s="342"/>
      <c r="Q241" s="342"/>
      <c r="R241" s="342"/>
      <c r="S241" s="342"/>
    </row>
    <row r="242" spans="1:19" s="68" customFormat="1" x14ac:dyDescent="0.25">
      <c r="A242" s="342"/>
      <c r="B242" s="72"/>
      <c r="C242" s="72"/>
      <c r="D242" s="72"/>
      <c r="E242" s="72"/>
      <c r="F242" s="342"/>
      <c r="G242" s="342"/>
      <c r="H242" s="342"/>
      <c r="I242" s="342"/>
      <c r="J242" s="342"/>
      <c r="K242" s="342"/>
      <c r="L242" s="342"/>
      <c r="M242" s="342"/>
      <c r="N242" s="342"/>
      <c r="O242" s="342"/>
      <c r="P242" s="342"/>
      <c r="Q242" s="342"/>
      <c r="R242" s="342"/>
      <c r="S242" s="342"/>
    </row>
    <row r="243" spans="1:19" s="68" customFormat="1" x14ac:dyDescent="0.25">
      <c r="A243" s="342"/>
      <c r="B243" s="72"/>
      <c r="C243" s="72"/>
      <c r="D243" s="72"/>
      <c r="E243" s="72"/>
      <c r="F243" s="342"/>
      <c r="G243" s="342"/>
      <c r="H243" s="342"/>
      <c r="I243" s="342"/>
      <c r="J243" s="342"/>
      <c r="K243" s="342"/>
      <c r="L243" s="342"/>
      <c r="M243" s="342"/>
      <c r="N243" s="342"/>
      <c r="O243" s="342"/>
      <c r="P243" s="342"/>
      <c r="Q243" s="342"/>
      <c r="R243" s="342"/>
      <c r="S243" s="342"/>
    </row>
    <row r="244" spans="1:19" s="68" customFormat="1" x14ac:dyDescent="0.25">
      <c r="A244" s="342"/>
      <c r="B244" s="72"/>
      <c r="C244" s="72"/>
      <c r="D244" s="72"/>
      <c r="E244" s="72"/>
      <c r="F244" s="342"/>
      <c r="G244" s="342"/>
      <c r="H244" s="342"/>
      <c r="I244" s="342"/>
      <c r="J244" s="342"/>
      <c r="K244" s="342"/>
      <c r="L244" s="342"/>
      <c r="M244" s="342"/>
      <c r="N244" s="342"/>
      <c r="O244" s="342"/>
      <c r="P244" s="342"/>
      <c r="Q244" s="342"/>
      <c r="R244" s="342"/>
      <c r="S244" s="342"/>
    </row>
    <row r="245" spans="1:19" s="68" customFormat="1" x14ac:dyDescent="0.25">
      <c r="A245" s="342"/>
      <c r="B245" s="72"/>
      <c r="C245" s="72"/>
      <c r="D245" s="72"/>
      <c r="E245" s="72"/>
      <c r="F245" s="342"/>
      <c r="G245" s="342"/>
      <c r="H245" s="342"/>
      <c r="I245" s="342"/>
      <c r="J245" s="342"/>
      <c r="K245" s="342"/>
      <c r="L245" s="342"/>
      <c r="M245" s="342"/>
      <c r="N245" s="342"/>
      <c r="O245" s="342"/>
      <c r="P245" s="342"/>
      <c r="Q245" s="342"/>
      <c r="R245" s="342"/>
      <c r="S245" s="342"/>
    </row>
    <row r="246" spans="1:19" s="68" customFormat="1" x14ac:dyDescent="0.25">
      <c r="A246" s="342"/>
      <c r="B246" s="72"/>
      <c r="C246" s="72"/>
      <c r="D246" s="72"/>
      <c r="E246" s="72"/>
      <c r="F246" s="342"/>
      <c r="G246" s="342"/>
      <c r="H246" s="342"/>
      <c r="I246" s="342"/>
      <c r="J246" s="342"/>
      <c r="K246" s="342"/>
      <c r="L246" s="342"/>
      <c r="M246" s="342"/>
      <c r="N246" s="342"/>
      <c r="O246" s="342"/>
      <c r="P246" s="342"/>
      <c r="Q246" s="342"/>
      <c r="R246" s="342"/>
      <c r="S246" s="342"/>
    </row>
    <row r="247" spans="1:19" s="68" customFormat="1" x14ac:dyDescent="0.25">
      <c r="A247" s="342"/>
      <c r="B247" s="72"/>
      <c r="C247" s="72"/>
      <c r="D247" s="72"/>
      <c r="E247" s="72"/>
      <c r="F247" s="342"/>
      <c r="G247" s="342"/>
      <c r="H247" s="342"/>
      <c r="I247" s="342"/>
      <c r="J247" s="342"/>
      <c r="K247" s="342"/>
      <c r="L247" s="342"/>
      <c r="M247" s="342"/>
      <c r="N247" s="342"/>
      <c r="O247" s="342"/>
      <c r="P247" s="342"/>
      <c r="Q247" s="342"/>
      <c r="R247" s="342"/>
      <c r="S247" s="342"/>
    </row>
    <row r="248" spans="1:19" s="68" customFormat="1" x14ac:dyDescent="0.25">
      <c r="A248" s="342"/>
      <c r="B248" s="72"/>
      <c r="C248" s="72"/>
      <c r="D248" s="72"/>
      <c r="E248" s="72"/>
      <c r="F248" s="342"/>
      <c r="G248" s="342"/>
      <c r="H248" s="342"/>
      <c r="I248" s="342"/>
      <c r="J248" s="342"/>
      <c r="K248" s="342"/>
      <c r="L248" s="342"/>
      <c r="M248" s="342"/>
      <c r="N248" s="342"/>
      <c r="O248" s="342"/>
      <c r="P248" s="342"/>
      <c r="Q248" s="342"/>
      <c r="R248" s="342"/>
      <c r="S248" s="342"/>
    </row>
    <row r="249" spans="1:19" s="68" customFormat="1" x14ac:dyDescent="0.25">
      <c r="A249" s="342"/>
      <c r="B249" s="72"/>
      <c r="C249" s="72"/>
      <c r="D249" s="72"/>
      <c r="E249" s="72"/>
      <c r="F249" s="342"/>
      <c r="G249" s="342"/>
      <c r="H249" s="342"/>
      <c r="I249" s="342"/>
      <c r="J249" s="342"/>
      <c r="K249" s="342"/>
      <c r="L249" s="342"/>
      <c r="M249" s="342"/>
      <c r="N249" s="342"/>
      <c r="O249" s="342"/>
      <c r="P249" s="342"/>
      <c r="Q249" s="342"/>
      <c r="R249" s="342"/>
      <c r="S249" s="342"/>
    </row>
    <row r="250" spans="1:19" s="68" customFormat="1" x14ac:dyDescent="0.25">
      <c r="A250" s="342"/>
      <c r="B250" s="72"/>
      <c r="C250" s="72"/>
      <c r="D250" s="72"/>
      <c r="E250" s="72"/>
      <c r="F250" s="342"/>
      <c r="G250" s="342"/>
      <c r="H250" s="342"/>
      <c r="I250" s="342"/>
      <c r="J250" s="342"/>
      <c r="K250" s="342"/>
      <c r="L250" s="342"/>
      <c r="M250" s="342"/>
      <c r="N250" s="342"/>
      <c r="O250" s="342"/>
      <c r="P250" s="342"/>
      <c r="Q250" s="342"/>
      <c r="R250" s="342"/>
      <c r="S250" s="342"/>
    </row>
    <row r="251" spans="1:19" s="68" customFormat="1" x14ac:dyDescent="0.25">
      <c r="A251" s="342"/>
      <c r="B251" s="72"/>
      <c r="C251" s="72"/>
      <c r="D251" s="72"/>
      <c r="E251" s="72"/>
      <c r="F251" s="342"/>
      <c r="G251" s="342"/>
      <c r="H251" s="342"/>
      <c r="I251" s="342"/>
      <c r="J251" s="342"/>
      <c r="K251" s="342"/>
      <c r="L251" s="342"/>
      <c r="M251" s="342"/>
      <c r="N251" s="342"/>
      <c r="O251" s="342"/>
      <c r="P251" s="342"/>
      <c r="Q251" s="342"/>
      <c r="R251" s="342"/>
      <c r="S251" s="342"/>
    </row>
    <row r="252" spans="1:19" s="68" customFormat="1" x14ac:dyDescent="0.25">
      <c r="A252" s="342"/>
      <c r="B252" s="72"/>
      <c r="C252" s="72"/>
      <c r="D252" s="72"/>
      <c r="E252" s="72"/>
      <c r="F252" s="342"/>
      <c r="G252" s="342"/>
      <c r="H252" s="342"/>
      <c r="I252" s="342"/>
      <c r="J252" s="342"/>
      <c r="K252" s="342"/>
      <c r="L252" s="342"/>
      <c r="M252" s="342"/>
      <c r="N252" s="342"/>
      <c r="O252" s="342"/>
      <c r="P252" s="342"/>
      <c r="Q252" s="342"/>
      <c r="R252" s="342"/>
      <c r="S252" s="342"/>
    </row>
    <row r="253" spans="1:19" s="68" customFormat="1" x14ac:dyDescent="0.25">
      <c r="A253" s="342"/>
      <c r="B253" s="72"/>
      <c r="C253" s="72"/>
      <c r="D253" s="72"/>
      <c r="E253" s="72"/>
      <c r="F253" s="342"/>
      <c r="G253" s="342"/>
      <c r="H253" s="342"/>
      <c r="I253" s="342"/>
      <c r="J253" s="342"/>
      <c r="K253" s="342"/>
      <c r="L253" s="342"/>
      <c r="M253" s="342"/>
      <c r="N253" s="342"/>
      <c r="O253" s="342"/>
      <c r="P253" s="342"/>
      <c r="Q253" s="342"/>
      <c r="R253" s="342"/>
      <c r="S253" s="342"/>
    </row>
    <row r="254" spans="1:19" s="68" customFormat="1" x14ac:dyDescent="0.25">
      <c r="A254" s="342"/>
      <c r="B254" s="72"/>
      <c r="C254" s="72"/>
      <c r="D254" s="72"/>
      <c r="E254" s="72"/>
      <c r="F254" s="342"/>
      <c r="G254" s="342"/>
      <c r="H254" s="342"/>
      <c r="I254" s="342"/>
      <c r="J254" s="342"/>
      <c r="K254" s="342"/>
      <c r="L254" s="342"/>
      <c r="M254" s="342"/>
      <c r="N254" s="342"/>
      <c r="O254" s="342"/>
      <c r="P254" s="342"/>
      <c r="Q254" s="342"/>
      <c r="R254" s="342"/>
      <c r="S254" s="342"/>
    </row>
    <row r="255" spans="1:19" s="68" customFormat="1" x14ac:dyDescent="0.25">
      <c r="A255" s="342"/>
      <c r="B255" s="72"/>
      <c r="C255" s="72"/>
      <c r="D255" s="72"/>
      <c r="E255" s="72"/>
      <c r="F255" s="342"/>
      <c r="G255" s="342"/>
      <c r="H255" s="342"/>
      <c r="I255" s="342"/>
      <c r="J255" s="342"/>
      <c r="K255" s="342"/>
      <c r="L255" s="342"/>
      <c r="M255" s="342"/>
      <c r="N255" s="342"/>
      <c r="O255" s="342"/>
      <c r="P255" s="342"/>
      <c r="Q255" s="342"/>
      <c r="R255" s="342"/>
      <c r="S255" s="342"/>
    </row>
    <row r="256" spans="1:19" s="68" customFormat="1" x14ac:dyDescent="0.25">
      <c r="A256" s="342"/>
      <c r="B256" s="72"/>
      <c r="C256" s="72"/>
      <c r="D256" s="72"/>
      <c r="E256" s="72"/>
      <c r="F256" s="342"/>
      <c r="G256" s="342"/>
      <c r="H256" s="342"/>
      <c r="I256" s="342"/>
      <c r="J256" s="342"/>
      <c r="K256" s="342"/>
      <c r="L256" s="342"/>
      <c r="M256" s="342"/>
      <c r="N256" s="342"/>
      <c r="O256" s="342"/>
      <c r="P256" s="342"/>
      <c r="Q256" s="342"/>
      <c r="R256" s="342"/>
      <c r="S256" s="342"/>
    </row>
    <row r="257" spans="1:19" s="68" customFormat="1" x14ac:dyDescent="0.25">
      <c r="A257" s="342"/>
      <c r="B257" s="72"/>
      <c r="C257" s="72"/>
      <c r="D257" s="72"/>
      <c r="E257" s="72"/>
      <c r="F257" s="342"/>
      <c r="G257" s="342"/>
      <c r="H257" s="342"/>
      <c r="I257" s="342"/>
      <c r="J257" s="342"/>
      <c r="K257" s="342"/>
      <c r="L257" s="342"/>
      <c r="M257" s="342"/>
      <c r="N257" s="342"/>
      <c r="O257" s="342"/>
      <c r="P257" s="342"/>
      <c r="Q257" s="342"/>
      <c r="R257" s="342"/>
      <c r="S257" s="342"/>
    </row>
    <row r="258" spans="1:19" s="68" customFormat="1" x14ac:dyDescent="0.25">
      <c r="A258" s="342"/>
      <c r="B258" s="72"/>
      <c r="C258" s="72"/>
      <c r="D258" s="72"/>
      <c r="E258" s="72"/>
      <c r="F258" s="342"/>
      <c r="G258" s="342"/>
      <c r="H258" s="342"/>
      <c r="I258" s="342"/>
      <c r="J258" s="342"/>
      <c r="K258" s="342"/>
      <c r="L258" s="342"/>
      <c r="M258" s="342"/>
      <c r="N258" s="342"/>
      <c r="O258" s="342"/>
      <c r="P258" s="342"/>
      <c r="Q258" s="342"/>
      <c r="R258" s="342"/>
      <c r="S258" s="342"/>
    </row>
    <row r="259" spans="1:19" s="68" customFormat="1" x14ac:dyDescent="0.25">
      <c r="A259" s="342"/>
      <c r="B259" s="72"/>
      <c r="C259" s="72"/>
      <c r="D259" s="72"/>
      <c r="E259" s="72"/>
      <c r="F259" s="342"/>
      <c r="G259" s="342"/>
      <c r="H259" s="342"/>
      <c r="I259" s="342"/>
      <c r="J259" s="342"/>
      <c r="K259" s="342"/>
      <c r="L259" s="342"/>
      <c r="M259" s="342"/>
      <c r="N259" s="342"/>
      <c r="O259" s="342"/>
      <c r="P259" s="342"/>
      <c r="Q259" s="342"/>
      <c r="R259" s="342"/>
      <c r="S259" s="342"/>
    </row>
    <row r="260" spans="1:19" s="68" customFormat="1" x14ac:dyDescent="0.25">
      <c r="A260" s="342"/>
      <c r="B260" s="72"/>
      <c r="C260" s="72"/>
      <c r="D260" s="72"/>
      <c r="E260" s="72"/>
      <c r="F260" s="342"/>
      <c r="G260" s="342"/>
      <c r="H260" s="342"/>
      <c r="I260" s="342"/>
      <c r="J260" s="342"/>
      <c r="K260" s="342"/>
      <c r="L260" s="342"/>
      <c r="M260" s="342"/>
      <c r="N260" s="342"/>
      <c r="O260" s="342"/>
      <c r="P260" s="342"/>
      <c r="Q260" s="342"/>
      <c r="R260" s="342"/>
      <c r="S260" s="342"/>
    </row>
    <row r="261" spans="1:19" s="68" customFormat="1" x14ac:dyDescent="0.25">
      <c r="A261" s="342"/>
      <c r="B261" s="72"/>
      <c r="C261" s="72"/>
      <c r="D261" s="72"/>
      <c r="E261" s="72"/>
      <c r="F261" s="342"/>
      <c r="G261" s="342"/>
      <c r="H261" s="342"/>
      <c r="I261" s="342"/>
      <c r="J261" s="342"/>
      <c r="K261" s="342"/>
      <c r="L261" s="342"/>
      <c r="M261" s="342"/>
      <c r="N261" s="342"/>
      <c r="O261" s="342"/>
      <c r="P261" s="342"/>
      <c r="Q261" s="342"/>
      <c r="R261" s="342"/>
      <c r="S261" s="342"/>
    </row>
    <row r="262" spans="1:19" s="68" customFormat="1" x14ac:dyDescent="0.25">
      <c r="A262" s="342"/>
      <c r="B262" s="72"/>
      <c r="C262" s="72"/>
      <c r="D262" s="72"/>
      <c r="E262" s="72"/>
      <c r="F262" s="342"/>
      <c r="G262" s="342"/>
      <c r="H262" s="342"/>
      <c r="I262" s="342"/>
      <c r="J262" s="342"/>
      <c r="K262" s="342"/>
      <c r="L262" s="342"/>
      <c r="M262" s="342"/>
      <c r="N262" s="342"/>
      <c r="O262" s="342"/>
      <c r="P262" s="342"/>
      <c r="Q262" s="342"/>
      <c r="R262" s="342"/>
      <c r="S262" s="342"/>
    </row>
    <row r="263" spans="1:19" s="68" customFormat="1" x14ac:dyDescent="0.25">
      <c r="A263" s="342"/>
      <c r="B263" s="72"/>
      <c r="C263" s="72"/>
      <c r="D263" s="72"/>
      <c r="E263" s="72"/>
      <c r="F263" s="342"/>
      <c r="G263" s="342"/>
      <c r="H263" s="342"/>
      <c r="I263" s="342"/>
      <c r="J263" s="342"/>
      <c r="K263" s="342"/>
      <c r="L263" s="342"/>
      <c r="M263" s="342"/>
      <c r="N263" s="342"/>
      <c r="O263" s="342"/>
      <c r="P263" s="342"/>
      <c r="Q263" s="342"/>
      <c r="R263" s="342"/>
      <c r="S263" s="342"/>
    </row>
    <row r="264" spans="1:19" s="68" customFormat="1" x14ac:dyDescent="0.25">
      <c r="A264" s="342"/>
      <c r="B264" s="72"/>
      <c r="C264" s="72"/>
      <c r="D264" s="72"/>
      <c r="E264" s="72"/>
      <c r="F264" s="342"/>
      <c r="G264" s="342"/>
      <c r="H264" s="342"/>
      <c r="I264" s="342"/>
      <c r="J264" s="342"/>
      <c r="K264" s="342"/>
      <c r="L264" s="342"/>
      <c r="M264" s="342"/>
      <c r="N264" s="342"/>
      <c r="O264" s="342"/>
      <c r="P264" s="342"/>
      <c r="Q264" s="342"/>
      <c r="R264" s="342"/>
      <c r="S264" s="342"/>
    </row>
    <row r="265" spans="1:19" s="68" customFormat="1" x14ac:dyDescent="0.25">
      <c r="A265" s="342"/>
      <c r="B265" s="72"/>
      <c r="C265" s="72"/>
      <c r="D265" s="72"/>
      <c r="E265" s="72"/>
      <c r="F265" s="342"/>
      <c r="G265" s="342"/>
      <c r="H265" s="342"/>
      <c r="I265" s="342"/>
      <c r="J265" s="342"/>
      <c r="K265" s="342"/>
      <c r="L265" s="342"/>
      <c r="M265" s="342"/>
      <c r="N265" s="342"/>
      <c r="O265" s="342"/>
      <c r="P265" s="342"/>
      <c r="Q265" s="342"/>
      <c r="R265" s="342"/>
      <c r="S265" s="342"/>
    </row>
    <row r="266" spans="1:19" s="68" customFormat="1" x14ac:dyDescent="0.25">
      <c r="A266" s="342"/>
      <c r="B266" s="72"/>
      <c r="C266" s="72"/>
      <c r="D266" s="72"/>
      <c r="E266" s="72"/>
      <c r="F266" s="342"/>
      <c r="G266" s="342"/>
      <c r="H266" s="342"/>
      <c r="I266" s="342"/>
      <c r="J266" s="342"/>
      <c r="K266" s="342"/>
      <c r="L266" s="342"/>
      <c r="M266" s="342"/>
      <c r="N266" s="342"/>
      <c r="O266" s="342"/>
      <c r="P266" s="342"/>
      <c r="Q266" s="342"/>
      <c r="R266" s="342"/>
      <c r="S266" s="342"/>
    </row>
    <row r="267" spans="1:19" s="68" customFormat="1" x14ac:dyDescent="0.25">
      <c r="A267" s="342"/>
      <c r="B267" s="72"/>
      <c r="C267" s="72"/>
      <c r="D267" s="72"/>
      <c r="E267" s="72"/>
      <c r="F267" s="342"/>
      <c r="G267" s="342"/>
      <c r="H267" s="342"/>
      <c r="I267" s="342"/>
      <c r="J267" s="342"/>
      <c r="K267" s="342"/>
      <c r="L267" s="342"/>
      <c r="M267" s="342"/>
      <c r="N267" s="342"/>
      <c r="O267" s="342"/>
      <c r="P267" s="342"/>
      <c r="Q267" s="342"/>
      <c r="R267" s="342"/>
      <c r="S267" s="342"/>
    </row>
    <row r="268" spans="1:19" s="68" customFormat="1" x14ac:dyDescent="0.25">
      <c r="A268" s="342"/>
      <c r="B268" s="72"/>
      <c r="C268" s="72"/>
      <c r="D268" s="72"/>
      <c r="E268" s="72"/>
      <c r="F268" s="342"/>
      <c r="G268" s="342"/>
      <c r="H268" s="342"/>
      <c r="I268" s="342"/>
      <c r="J268" s="342"/>
      <c r="K268" s="342"/>
      <c r="L268" s="342"/>
      <c r="M268" s="342"/>
      <c r="N268" s="342"/>
      <c r="O268" s="342"/>
      <c r="P268" s="342"/>
      <c r="Q268" s="342"/>
      <c r="R268" s="342"/>
      <c r="S268" s="342"/>
    </row>
    <row r="269" spans="1:19" s="68" customFormat="1" x14ac:dyDescent="0.25">
      <c r="A269" s="342"/>
      <c r="B269" s="72"/>
      <c r="C269" s="72"/>
      <c r="D269" s="72"/>
      <c r="E269" s="72"/>
      <c r="F269" s="342"/>
      <c r="G269" s="342"/>
      <c r="H269" s="342"/>
      <c r="I269" s="342"/>
      <c r="J269" s="342"/>
      <c r="K269" s="342"/>
      <c r="L269" s="342"/>
      <c r="M269" s="342"/>
      <c r="N269" s="342"/>
      <c r="O269" s="342"/>
      <c r="P269" s="342"/>
      <c r="Q269" s="342"/>
      <c r="R269" s="342"/>
      <c r="S269" s="342"/>
    </row>
    <row r="270" spans="1:19" s="68" customFormat="1" x14ac:dyDescent="0.25">
      <c r="A270" s="342"/>
      <c r="B270" s="72"/>
      <c r="C270" s="72"/>
      <c r="D270" s="72"/>
      <c r="E270" s="72"/>
      <c r="F270" s="342"/>
      <c r="G270" s="342"/>
      <c r="H270" s="342"/>
      <c r="I270" s="342"/>
      <c r="J270" s="342"/>
      <c r="K270" s="342"/>
      <c r="L270" s="342"/>
      <c r="M270" s="342"/>
      <c r="N270" s="342"/>
      <c r="O270" s="342"/>
      <c r="P270" s="342"/>
      <c r="Q270" s="342"/>
      <c r="R270" s="342"/>
      <c r="S270" s="342"/>
    </row>
    <row r="271" spans="1:19" s="68" customFormat="1" x14ac:dyDescent="0.25">
      <c r="A271" s="342"/>
      <c r="B271" s="72"/>
      <c r="C271" s="72"/>
      <c r="D271" s="72"/>
      <c r="E271" s="72"/>
      <c r="F271" s="342"/>
      <c r="G271" s="342"/>
      <c r="H271" s="342"/>
      <c r="I271" s="342"/>
      <c r="J271" s="342"/>
      <c r="K271" s="342"/>
      <c r="L271" s="342"/>
      <c r="M271" s="342"/>
      <c r="N271" s="342"/>
      <c r="O271" s="342"/>
      <c r="P271" s="342"/>
      <c r="Q271" s="342"/>
      <c r="R271" s="342"/>
      <c r="S271" s="342"/>
    </row>
    <row r="272" spans="1:19" s="68" customFormat="1" x14ac:dyDescent="0.25">
      <c r="A272" s="342"/>
      <c r="B272" s="72"/>
      <c r="C272" s="72"/>
      <c r="D272" s="72"/>
      <c r="E272" s="72"/>
      <c r="F272" s="342"/>
      <c r="G272" s="342"/>
      <c r="H272" s="342"/>
      <c r="I272" s="342"/>
      <c r="J272" s="342"/>
      <c r="K272" s="342"/>
      <c r="L272" s="342"/>
      <c r="M272" s="342"/>
      <c r="N272" s="342"/>
      <c r="O272" s="342"/>
      <c r="P272" s="342"/>
      <c r="Q272" s="342"/>
      <c r="R272" s="342"/>
      <c r="S272" s="342"/>
    </row>
    <row r="273" spans="1:19" s="68" customFormat="1" x14ac:dyDescent="0.25">
      <c r="A273" s="342"/>
      <c r="B273" s="72"/>
      <c r="C273" s="72"/>
      <c r="D273" s="72"/>
      <c r="E273" s="72"/>
      <c r="F273" s="342"/>
      <c r="G273" s="342"/>
      <c r="H273" s="342"/>
      <c r="I273" s="342"/>
      <c r="J273" s="342"/>
      <c r="K273" s="342"/>
      <c r="L273" s="342"/>
      <c r="M273" s="342"/>
      <c r="N273" s="342"/>
      <c r="O273" s="342"/>
      <c r="P273" s="342"/>
      <c r="Q273" s="342"/>
      <c r="R273" s="342"/>
      <c r="S273" s="342"/>
    </row>
    <row r="274" spans="1:19" s="68" customFormat="1" x14ac:dyDescent="0.25">
      <c r="A274" s="342"/>
      <c r="B274" s="72"/>
      <c r="C274" s="72"/>
      <c r="D274" s="72"/>
      <c r="E274" s="72"/>
      <c r="F274" s="342"/>
      <c r="G274" s="342"/>
      <c r="H274" s="342"/>
      <c r="I274" s="342"/>
      <c r="J274" s="342"/>
      <c r="K274" s="342"/>
      <c r="L274" s="342"/>
      <c r="M274" s="342"/>
      <c r="N274" s="342"/>
      <c r="O274" s="342"/>
      <c r="P274" s="342"/>
      <c r="Q274" s="342"/>
      <c r="R274" s="342"/>
      <c r="S274" s="342"/>
    </row>
    <row r="275" spans="1:19" s="68" customFormat="1" x14ac:dyDescent="0.25">
      <c r="A275" s="342"/>
      <c r="B275" s="72"/>
      <c r="C275" s="72"/>
      <c r="D275" s="72"/>
      <c r="E275" s="72"/>
      <c r="F275" s="342"/>
      <c r="G275" s="342"/>
      <c r="H275" s="342"/>
      <c r="I275" s="342"/>
      <c r="J275" s="342"/>
      <c r="K275" s="342"/>
      <c r="L275" s="342"/>
      <c r="M275" s="342"/>
      <c r="N275" s="342"/>
      <c r="O275" s="342"/>
      <c r="P275" s="342"/>
      <c r="Q275" s="342"/>
      <c r="R275" s="342"/>
      <c r="S275" s="342"/>
    </row>
    <row r="276" spans="1:19" s="68" customFormat="1" x14ac:dyDescent="0.25">
      <c r="A276" s="342"/>
      <c r="B276" s="72"/>
      <c r="C276" s="72"/>
      <c r="D276" s="72"/>
      <c r="E276" s="72"/>
      <c r="F276" s="342"/>
      <c r="G276" s="342"/>
      <c r="H276" s="342"/>
      <c r="I276" s="342"/>
      <c r="J276" s="342"/>
      <c r="K276" s="342"/>
      <c r="L276" s="342"/>
      <c r="M276" s="342"/>
      <c r="N276" s="342"/>
      <c r="O276" s="342"/>
      <c r="P276" s="342"/>
      <c r="Q276" s="342"/>
      <c r="R276" s="342"/>
      <c r="S276" s="342"/>
    </row>
    <row r="277" spans="1:19" s="68" customFormat="1" x14ac:dyDescent="0.25">
      <c r="A277" s="342"/>
      <c r="B277" s="72"/>
      <c r="C277" s="72"/>
      <c r="D277" s="72"/>
      <c r="E277" s="72"/>
      <c r="F277" s="342"/>
      <c r="G277" s="342"/>
      <c r="H277" s="342"/>
      <c r="I277" s="342"/>
      <c r="J277" s="342"/>
      <c r="K277" s="342"/>
      <c r="L277" s="342"/>
      <c r="M277" s="342"/>
      <c r="N277" s="342"/>
      <c r="O277" s="342"/>
      <c r="P277" s="342"/>
      <c r="Q277" s="342"/>
      <c r="R277" s="342"/>
      <c r="S277" s="342"/>
    </row>
    <row r="278" spans="1:19" s="68" customFormat="1" x14ac:dyDescent="0.25">
      <c r="A278" s="342"/>
      <c r="B278" s="72"/>
      <c r="C278" s="72"/>
      <c r="D278" s="72"/>
      <c r="E278" s="72"/>
      <c r="F278" s="342"/>
      <c r="G278" s="342"/>
      <c r="H278" s="342"/>
      <c r="I278" s="342"/>
      <c r="J278" s="342"/>
      <c r="K278" s="342"/>
      <c r="L278" s="342"/>
      <c r="M278" s="342"/>
      <c r="N278" s="342"/>
      <c r="O278" s="342"/>
      <c r="P278" s="342"/>
      <c r="Q278" s="342"/>
      <c r="R278" s="342"/>
      <c r="S278" s="342"/>
    </row>
    <row r="279" spans="1:19" s="68" customFormat="1" x14ac:dyDescent="0.25">
      <c r="A279" s="342"/>
      <c r="B279" s="72"/>
      <c r="C279" s="72"/>
      <c r="D279" s="72"/>
      <c r="E279" s="72"/>
      <c r="F279" s="342"/>
      <c r="G279" s="342"/>
      <c r="H279" s="342"/>
      <c r="I279" s="342"/>
      <c r="J279" s="342"/>
      <c r="K279" s="342"/>
      <c r="L279" s="342"/>
      <c r="M279" s="342"/>
      <c r="N279" s="342"/>
      <c r="O279" s="342"/>
      <c r="P279" s="342"/>
      <c r="Q279" s="342"/>
      <c r="R279" s="342"/>
      <c r="S279" s="342"/>
    </row>
    <row r="280" spans="1:19" s="68" customFormat="1" x14ac:dyDescent="0.25">
      <c r="A280" s="342"/>
      <c r="B280" s="72"/>
      <c r="C280" s="72"/>
      <c r="D280" s="72"/>
      <c r="E280" s="72"/>
      <c r="F280" s="342"/>
      <c r="G280" s="342"/>
      <c r="H280" s="342"/>
      <c r="I280" s="342"/>
      <c r="J280" s="342"/>
      <c r="K280" s="342"/>
      <c r="L280" s="342"/>
      <c r="M280" s="342"/>
      <c r="N280" s="342"/>
      <c r="O280" s="342"/>
      <c r="P280" s="342"/>
      <c r="Q280" s="342"/>
      <c r="R280" s="342"/>
      <c r="S280" s="342"/>
    </row>
    <row r="281" spans="1:19" s="68" customFormat="1" x14ac:dyDescent="0.25">
      <c r="A281" s="342"/>
      <c r="B281" s="72"/>
      <c r="C281" s="72"/>
      <c r="D281" s="72"/>
      <c r="E281" s="72"/>
      <c r="F281" s="342"/>
      <c r="G281" s="342"/>
      <c r="H281" s="342"/>
      <c r="I281" s="342"/>
      <c r="J281" s="342"/>
      <c r="K281" s="342"/>
      <c r="L281" s="342"/>
      <c r="M281" s="342"/>
      <c r="N281" s="342"/>
      <c r="O281" s="342"/>
      <c r="P281" s="342"/>
      <c r="Q281" s="342"/>
      <c r="R281" s="342"/>
      <c r="S281" s="342"/>
    </row>
    <row r="282" spans="1:19" s="68" customFormat="1" x14ac:dyDescent="0.25">
      <c r="A282" s="342"/>
      <c r="B282" s="72"/>
      <c r="C282" s="72"/>
      <c r="D282" s="72"/>
      <c r="E282" s="72"/>
      <c r="F282" s="342"/>
      <c r="G282" s="342"/>
      <c r="H282" s="342"/>
      <c r="I282" s="342"/>
      <c r="J282" s="342"/>
      <c r="K282" s="342"/>
      <c r="L282" s="342"/>
      <c r="M282" s="342"/>
      <c r="N282" s="342"/>
      <c r="O282" s="342"/>
      <c r="P282" s="342"/>
      <c r="Q282" s="342"/>
      <c r="R282" s="342"/>
      <c r="S282" s="342"/>
    </row>
    <row r="283" spans="1:19" s="68" customFormat="1" x14ac:dyDescent="0.25">
      <c r="A283" s="342"/>
      <c r="B283" s="72"/>
      <c r="C283" s="72"/>
      <c r="D283" s="72"/>
      <c r="E283" s="72"/>
      <c r="F283" s="342"/>
      <c r="G283" s="342"/>
      <c r="H283" s="342"/>
      <c r="I283" s="342"/>
      <c r="J283" s="342"/>
      <c r="K283" s="342"/>
      <c r="L283" s="342"/>
      <c r="M283" s="342"/>
      <c r="N283" s="342"/>
      <c r="O283" s="342"/>
      <c r="P283" s="342"/>
      <c r="Q283" s="342"/>
      <c r="R283" s="342"/>
      <c r="S283" s="342"/>
    </row>
    <row r="284" spans="1:19" s="68" customFormat="1" x14ac:dyDescent="0.25">
      <c r="A284" s="342"/>
      <c r="B284" s="72"/>
      <c r="C284" s="72"/>
      <c r="D284" s="72"/>
      <c r="E284" s="72"/>
      <c r="F284" s="342"/>
      <c r="G284" s="342"/>
      <c r="H284" s="342"/>
      <c r="I284" s="342"/>
      <c r="J284" s="342"/>
      <c r="K284" s="342"/>
      <c r="L284" s="342"/>
      <c r="M284" s="342"/>
      <c r="N284" s="342"/>
      <c r="O284" s="342"/>
      <c r="P284" s="342"/>
      <c r="Q284" s="342"/>
      <c r="R284" s="342"/>
      <c r="S284" s="342"/>
    </row>
    <row r="285" spans="1:19" s="68" customFormat="1" x14ac:dyDescent="0.25">
      <c r="A285" s="342"/>
      <c r="B285" s="72"/>
      <c r="C285" s="72"/>
      <c r="D285" s="72"/>
      <c r="E285" s="72"/>
      <c r="F285" s="342"/>
      <c r="G285" s="342"/>
      <c r="H285" s="342"/>
      <c r="I285" s="342"/>
      <c r="J285" s="342"/>
      <c r="K285" s="342"/>
      <c r="L285" s="342"/>
      <c r="M285" s="342"/>
      <c r="N285" s="342"/>
      <c r="O285" s="342"/>
      <c r="P285" s="342"/>
      <c r="Q285" s="342"/>
      <c r="R285" s="342"/>
      <c r="S285" s="342"/>
    </row>
    <row r="286" spans="1:19" s="68" customFormat="1" x14ac:dyDescent="0.25">
      <c r="A286" s="342"/>
      <c r="B286" s="72"/>
      <c r="C286" s="72"/>
      <c r="D286" s="72"/>
      <c r="E286" s="72"/>
      <c r="F286" s="342"/>
      <c r="G286" s="342"/>
      <c r="H286" s="342"/>
      <c r="I286" s="342"/>
      <c r="J286" s="342"/>
      <c r="K286" s="342"/>
      <c r="L286" s="342"/>
      <c r="M286" s="342"/>
      <c r="N286" s="342"/>
      <c r="O286" s="342"/>
      <c r="P286" s="342"/>
      <c r="Q286" s="342"/>
      <c r="R286" s="342"/>
      <c r="S286" s="342"/>
    </row>
    <row r="287" spans="1:19" s="68" customFormat="1" x14ac:dyDescent="0.25">
      <c r="A287" s="342"/>
      <c r="B287" s="72"/>
      <c r="C287" s="72"/>
      <c r="D287" s="72"/>
      <c r="E287" s="72"/>
      <c r="F287" s="342"/>
      <c r="G287" s="342"/>
      <c r="H287" s="342"/>
      <c r="I287" s="342"/>
      <c r="J287" s="342"/>
      <c r="K287" s="342"/>
      <c r="L287" s="342"/>
      <c r="M287" s="342"/>
      <c r="N287" s="342"/>
      <c r="O287" s="342"/>
      <c r="P287" s="342"/>
      <c r="Q287" s="342"/>
      <c r="R287" s="342"/>
      <c r="S287" s="342"/>
    </row>
    <row r="288" spans="1:19" s="68" customFormat="1" x14ac:dyDescent="0.25">
      <c r="A288" s="342"/>
      <c r="B288" s="72"/>
      <c r="C288" s="72"/>
      <c r="D288" s="72"/>
      <c r="E288" s="72"/>
      <c r="F288" s="342"/>
      <c r="G288" s="342"/>
      <c r="H288" s="342"/>
      <c r="I288" s="342"/>
      <c r="J288" s="342"/>
      <c r="K288" s="342"/>
      <c r="L288" s="342"/>
      <c r="M288" s="342"/>
      <c r="N288" s="342"/>
      <c r="O288" s="342"/>
      <c r="P288" s="342"/>
      <c r="Q288" s="342"/>
      <c r="R288" s="342"/>
      <c r="S288" s="342"/>
    </row>
  </sheetData>
  <sheetProtection algorithmName="SHA-512" hashValue="hNzqZUjf+u2zveeool5p4jUHIPvVJyqgeOVJMGohKl7+0zbSvn3uU9MT5sXMW0AJhKpX/qs5O7cA2f/3A/t9jA==" saltValue="XesGs1wS4rvO1cA3uHPx0g==" spinCount="100000" sheet="1" objects="1" scenarios="1" formatCells="0" formatColumns="0" formatRows="0"/>
  <mergeCells count="8">
    <mergeCell ref="B3:C3"/>
    <mergeCell ref="B11:C11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I283"/>
  <sheetViews>
    <sheetView workbookViewId="0">
      <selection activeCell="D3" sqref="D3"/>
    </sheetView>
  </sheetViews>
  <sheetFormatPr baseColWidth="10" defaultRowHeight="15.75" x14ac:dyDescent="0.25"/>
  <cols>
    <col min="1" max="1" width="5" style="222" customWidth="1"/>
    <col min="2" max="2" width="73.28515625" style="354" customWidth="1"/>
    <col min="3" max="3" width="14.5703125" style="354" customWidth="1"/>
    <col min="4" max="4" width="23.85546875" style="354" customWidth="1"/>
    <col min="5" max="5" width="11.42578125" style="354"/>
    <col min="6" max="9" width="11.42578125" style="222"/>
    <col min="10" max="16384" width="11.42578125" style="69"/>
  </cols>
  <sheetData>
    <row r="1" spans="1:9" s="68" customFormat="1" ht="21" customHeight="1" x14ac:dyDescent="0.25">
      <c r="A1" s="342"/>
      <c r="B1" s="72"/>
      <c r="C1" s="72"/>
      <c r="D1" s="72"/>
      <c r="E1" s="72"/>
      <c r="F1" s="342"/>
      <c r="G1" s="342"/>
      <c r="H1" s="342"/>
      <c r="I1" s="342"/>
    </row>
    <row r="2" spans="1:9" s="68" customFormat="1" x14ac:dyDescent="0.25">
      <c r="A2" s="342"/>
      <c r="B2" s="72"/>
      <c r="C2" s="72"/>
      <c r="D2" s="72"/>
      <c r="E2" s="72"/>
      <c r="F2" s="342"/>
      <c r="G2" s="342"/>
      <c r="H2" s="342"/>
      <c r="I2" s="342"/>
    </row>
    <row r="3" spans="1:9" s="68" customFormat="1" x14ac:dyDescent="0.25">
      <c r="A3" s="342"/>
      <c r="B3" s="205" t="s">
        <v>926</v>
      </c>
      <c r="C3" s="203"/>
      <c r="D3" s="405" t="s">
        <v>756</v>
      </c>
      <c r="E3" s="72"/>
      <c r="F3" s="342"/>
      <c r="G3" s="342"/>
      <c r="H3" s="342"/>
      <c r="I3" s="342"/>
    </row>
    <row r="4" spans="1:9" s="68" customFormat="1" x14ac:dyDescent="0.25">
      <c r="A4" s="342"/>
      <c r="B4" s="208" t="s">
        <v>141</v>
      </c>
      <c r="C4" s="204" t="s">
        <v>927</v>
      </c>
      <c r="D4" s="39" t="s">
        <v>172</v>
      </c>
      <c r="E4" s="72"/>
      <c r="F4" s="342"/>
      <c r="G4" s="342"/>
      <c r="H4" s="342"/>
      <c r="I4" s="342"/>
    </row>
    <row r="5" spans="1:9" s="68" customFormat="1" x14ac:dyDescent="0.25">
      <c r="A5" s="342"/>
      <c r="B5" s="209" t="s">
        <v>930</v>
      </c>
      <c r="C5" s="377"/>
      <c r="D5" s="376"/>
      <c r="E5" s="72"/>
      <c r="F5" s="342"/>
      <c r="G5" s="342"/>
      <c r="H5" s="342"/>
      <c r="I5" s="342"/>
    </row>
    <row r="6" spans="1:9" s="68" customFormat="1" x14ac:dyDescent="0.25">
      <c r="A6" s="342"/>
      <c r="B6" s="207" t="s">
        <v>928</v>
      </c>
      <c r="C6" s="377"/>
      <c r="D6" s="40"/>
      <c r="E6" s="72"/>
      <c r="F6" s="342"/>
      <c r="G6" s="342"/>
      <c r="H6" s="342"/>
      <c r="I6" s="342"/>
    </row>
    <row r="7" spans="1:9" s="68" customFormat="1" x14ac:dyDescent="0.25">
      <c r="A7" s="342"/>
      <c r="B7" s="207" t="s">
        <v>929</v>
      </c>
      <c r="C7" s="377"/>
      <c r="D7" s="40"/>
      <c r="E7" s="72"/>
      <c r="F7" s="342"/>
      <c r="G7" s="342"/>
      <c r="H7" s="342"/>
      <c r="I7" s="342"/>
    </row>
    <row r="8" spans="1:9" s="68" customFormat="1" x14ac:dyDescent="0.25">
      <c r="A8" s="342"/>
      <c r="B8" s="210" t="s">
        <v>931</v>
      </c>
      <c r="C8" s="378"/>
      <c r="D8" s="211"/>
      <c r="E8" s="72"/>
      <c r="F8" s="342"/>
      <c r="G8" s="342"/>
      <c r="H8" s="342"/>
      <c r="I8" s="342"/>
    </row>
    <row r="9" spans="1:9" s="68" customFormat="1" x14ac:dyDescent="0.25">
      <c r="A9" s="342"/>
      <c r="B9" s="379" t="s">
        <v>99</v>
      </c>
      <c r="C9" s="285">
        <f>C5+C6+C7+C8</f>
        <v>0</v>
      </c>
      <c r="D9" s="285">
        <f>D5+D6+D7+D8</f>
        <v>0</v>
      </c>
      <c r="E9" s="72"/>
      <c r="F9" s="342"/>
      <c r="G9" s="342"/>
      <c r="H9" s="342"/>
      <c r="I9" s="342"/>
    </row>
    <row r="10" spans="1:9" s="68" customFormat="1" x14ac:dyDescent="0.25">
      <c r="A10" s="342"/>
      <c r="B10" s="72"/>
      <c r="C10" s="72"/>
      <c r="D10" s="72"/>
      <c r="E10" s="72"/>
      <c r="F10" s="342"/>
      <c r="G10" s="342"/>
      <c r="H10" s="342"/>
      <c r="I10" s="342"/>
    </row>
    <row r="11" spans="1:9" s="68" customFormat="1" x14ac:dyDescent="0.25">
      <c r="A11" s="342"/>
      <c r="B11" s="72"/>
      <c r="C11" s="72"/>
      <c r="D11" s="72"/>
      <c r="E11" s="72"/>
      <c r="F11" s="342"/>
      <c r="G11" s="342"/>
      <c r="H11" s="342"/>
      <c r="I11" s="342"/>
    </row>
    <row r="12" spans="1:9" s="68" customFormat="1" x14ac:dyDescent="0.25">
      <c r="A12" s="342"/>
      <c r="B12" s="72"/>
      <c r="C12" s="72"/>
      <c r="D12" s="72"/>
      <c r="E12" s="72"/>
      <c r="F12" s="342"/>
      <c r="G12" s="342"/>
      <c r="H12" s="342"/>
      <c r="I12" s="342"/>
    </row>
    <row r="13" spans="1:9" s="68" customFormat="1" x14ac:dyDescent="0.25">
      <c r="A13" s="342"/>
      <c r="B13" s="72"/>
      <c r="C13" s="72"/>
      <c r="D13" s="72"/>
      <c r="E13" s="72"/>
      <c r="F13" s="342"/>
      <c r="G13" s="342"/>
      <c r="H13" s="342"/>
      <c r="I13" s="342"/>
    </row>
    <row r="14" spans="1:9" s="68" customFormat="1" x14ac:dyDescent="0.25">
      <c r="A14" s="342"/>
      <c r="B14" s="72"/>
      <c r="C14" s="72"/>
      <c r="D14" s="72"/>
      <c r="E14" s="72"/>
      <c r="F14" s="342"/>
      <c r="G14" s="342"/>
      <c r="H14" s="342"/>
      <c r="I14" s="342"/>
    </row>
    <row r="15" spans="1:9" s="68" customFormat="1" x14ac:dyDescent="0.25">
      <c r="A15" s="342"/>
      <c r="B15" s="72"/>
      <c r="C15" s="72"/>
      <c r="D15" s="72"/>
      <c r="E15" s="72"/>
      <c r="F15" s="342"/>
      <c r="G15" s="342"/>
      <c r="H15" s="342"/>
      <c r="I15" s="342"/>
    </row>
    <row r="16" spans="1:9" s="68" customFormat="1" x14ac:dyDescent="0.25">
      <c r="A16" s="342"/>
      <c r="B16" s="72"/>
      <c r="C16" s="72"/>
      <c r="D16" s="72"/>
      <c r="E16" s="72"/>
      <c r="F16" s="342"/>
      <c r="G16" s="342"/>
      <c r="H16" s="342"/>
      <c r="I16" s="342"/>
    </row>
    <row r="17" spans="1:9" s="68" customFormat="1" x14ac:dyDescent="0.25">
      <c r="A17" s="342"/>
      <c r="B17" s="72"/>
      <c r="C17" s="72"/>
      <c r="D17" s="72"/>
      <c r="E17" s="72"/>
      <c r="F17" s="342"/>
      <c r="G17" s="342"/>
      <c r="H17" s="342"/>
      <c r="I17" s="342"/>
    </row>
    <row r="18" spans="1:9" s="68" customFormat="1" x14ac:dyDescent="0.25">
      <c r="A18" s="342"/>
      <c r="B18" s="72"/>
      <c r="C18" s="72"/>
      <c r="D18" s="72"/>
      <c r="E18" s="72"/>
      <c r="F18" s="342"/>
      <c r="G18" s="342"/>
      <c r="H18" s="342"/>
      <c r="I18" s="342"/>
    </row>
    <row r="19" spans="1:9" s="68" customFormat="1" x14ac:dyDescent="0.25">
      <c r="A19" s="342"/>
      <c r="B19" s="72"/>
      <c r="C19" s="72"/>
      <c r="D19" s="72"/>
      <c r="E19" s="72"/>
      <c r="F19" s="342"/>
      <c r="G19" s="342"/>
      <c r="H19" s="342"/>
      <c r="I19" s="342"/>
    </row>
    <row r="20" spans="1:9" s="68" customFormat="1" x14ac:dyDescent="0.25">
      <c r="A20" s="342"/>
      <c r="B20" s="72"/>
      <c r="C20" s="72"/>
      <c r="D20" s="72"/>
      <c r="E20" s="72"/>
      <c r="F20" s="342"/>
      <c r="G20" s="342"/>
      <c r="H20" s="342"/>
      <c r="I20" s="342"/>
    </row>
    <row r="21" spans="1:9" s="68" customFormat="1" x14ac:dyDescent="0.25">
      <c r="A21" s="342"/>
      <c r="B21" s="72"/>
      <c r="C21" s="72"/>
      <c r="D21" s="72"/>
      <c r="E21" s="72"/>
      <c r="F21" s="342"/>
      <c r="G21" s="342"/>
      <c r="H21" s="342"/>
      <c r="I21" s="342"/>
    </row>
    <row r="22" spans="1:9" s="68" customFormat="1" x14ac:dyDescent="0.25">
      <c r="A22" s="342"/>
      <c r="B22" s="72"/>
      <c r="C22" s="72"/>
      <c r="D22" s="72"/>
      <c r="E22" s="72"/>
      <c r="F22" s="342"/>
      <c r="G22" s="342"/>
      <c r="H22" s="342"/>
      <c r="I22" s="342"/>
    </row>
    <row r="23" spans="1:9" s="68" customFormat="1" x14ac:dyDescent="0.25">
      <c r="A23" s="342"/>
      <c r="B23" s="72"/>
      <c r="C23" s="72"/>
      <c r="D23" s="72"/>
      <c r="E23" s="72"/>
      <c r="F23" s="342"/>
      <c r="G23" s="342"/>
      <c r="H23" s="342"/>
      <c r="I23" s="342"/>
    </row>
    <row r="24" spans="1:9" s="68" customFormat="1" x14ac:dyDescent="0.25">
      <c r="A24" s="342"/>
      <c r="B24" s="72"/>
      <c r="C24" s="72"/>
      <c r="D24" s="72"/>
      <c r="E24" s="72"/>
      <c r="F24" s="342"/>
      <c r="G24" s="342"/>
      <c r="H24" s="342"/>
      <c r="I24" s="342"/>
    </row>
    <row r="25" spans="1:9" s="68" customFormat="1" x14ac:dyDescent="0.25">
      <c r="A25" s="342"/>
      <c r="B25" s="72"/>
      <c r="C25" s="72"/>
      <c r="D25" s="72"/>
      <c r="E25" s="72"/>
      <c r="F25" s="342"/>
      <c r="G25" s="342"/>
      <c r="H25" s="342"/>
      <c r="I25" s="342"/>
    </row>
    <row r="26" spans="1:9" s="68" customFormat="1" x14ac:dyDescent="0.25">
      <c r="A26" s="342"/>
      <c r="B26" s="72"/>
      <c r="C26" s="72"/>
      <c r="D26" s="72"/>
      <c r="E26" s="72"/>
      <c r="F26" s="342"/>
      <c r="G26" s="342"/>
      <c r="H26" s="342"/>
      <c r="I26" s="342"/>
    </row>
    <row r="27" spans="1:9" s="68" customFormat="1" x14ac:dyDescent="0.25">
      <c r="A27" s="342"/>
      <c r="B27" s="72"/>
      <c r="C27" s="72"/>
      <c r="D27" s="72"/>
      <c r="E27" s="72"/>
      <c r="F27" s="342"/>
      <c r="G27" s="342"/>
      <c r="H27" s="342"/>
      <c r="I27" s="342"/>
    </row>
    <row r="28" spans="1:9" s="68" customFormat="1" x14ac:dyDescent="0.25">
      <c r="A28" s="342"/>
      <c r="B28" s="72"/>
      <c r="C28" s="72"/>
      <c r="D28" s="72"/>
      <c r="E28" s="72"/>
      <c r="F28" s="342"/>
      <c r="G28" s="342"/>
      <c r="H28" s="342"/>
      <c r="I28" s="342"/>
    </row>
    <row r="29" spans="1:9" s="68" customFormat="1" x14ac:dyDescent="0.25">
      <c r="A29" s="342"/>
      <c r="B29" s="72"/>
      <c r="C29" s="72"/>
      <c r="D29" s="72"/>
      <c r="E29" s="72"/>
      <c r="F29" s="342"/>
      <c r="G29" s="342"/>
      <c r="H29" s="342"/>
      <c r="I29" s="342"/>
    </row>
    <row r="30" spans="1:9" s="68" customFormat="1" x14ac:dyDescent="0.25">
      <c r="A30" s="342"/>
      <c r="B30" s="72"/>
      <c r="C30" s="72"/>
      <c r="D30" s="72"/>
      <c r="E30" s="72"/>
      <c r="F30" s="342"/>
      <c r="G30" s="342"/>
      <c r="H30" s="342"/>
      <c r="I30" s="342"/>
    </row>
    <row r="31" spans="1:9" s="68" customFormat="1" x14ac:dyDescent="0.25">
      <c r="A31" s="342"/>
      <c r="B31" s="72"/>
      <c r="C31" s="72"/>
      <c r="D31" s="72"/>
      <c r="E31" s="72"/>
      <c r="F31" s="342"/>
      <c r="G31" s="342"/>
      <c r="H31" s="342"/>
      <c r="I31" s="342"/>
    </row>
    <row r="32" spans="1:9" s="68" customFormat="1" x14ac:dyDescent="0.25">
      <c r="A32" s="342"/>
      <c r="B32" s="72"/>
      <c r="C32" s="72"/>
      <c r="D32" s="72"/>
      <c r="E32" s="72"/>
      <c r="F32" s="342"/>
      <c r="G32" s="342"/>
      <c r="H32" s="342"/>
      <c r="I32" s="342"/>
    </row>
    <row r="33" spans="1:9" s="68" customFormat="1" x14ac:dyDescent="0.25">
      <c r="A33" s="342"/>
      <c r="B33" s="72"/>
      <c r="C33" s="72"/>
      <c r="D33" s="72"/>
      <c r="E33" s="72"/>
      <c r="F33" s="342"/>
      <c r="G33" s="342"/>
      <c r="H33" s="342"/>
      <c r="I33" s="342"/>
    </row>
    <row r="34" spans="1:9" s="68" customFormat="1" x14ac:dyDescent="0.25">
      <c r="A34" s="342"/>
      <c r="B34" s="72"/>
      <c r="C34" s="72"/>
      <c r="D34" s="72"/>
      <c r="E34" s="72"/>
      <c r="F34" s="342"/>
      <c r="G34" s="342"/>
      <c r="H34" s="342"/>
      <c r="I34" s="342"/>
    </row>
    <row r="35" spans="1:9" s="68" customFormat="1" x14ac:dyDescent="0.25">
      <c r="A35" s="342"/>
      <c r="B35" s="72"/>
      <c r="C35" s="72"/>
      <c r="D35" s="72"/>
      <c r="E35" s="72"/>
      <c r="F35" s="342"/>
      <c r="G35" s="342"/>
      <c r="H35" s="342"/>
      <c r="I35" s="342"/>
    </row>
    <row r="36" spans="1:9" s="68" customFormat="1" x14ac:dyDescent="0.25">
      <c r="A36" s="342"/>
      <c r="B36" s="72"/>
      <c r="C36" s="72"/>
      <c r="D36" s="72"/>
      <c r="E36" s="72"/>
      <c r="F36" s="342"/>
      <c r="G36" s="342"/>
      <c r="H36" s="342"/>
      <c r="I36" s="342"/>
    </row>
    <row r="37" spans="1:9" s="68" customFormat="1" x14ac:dyDescent="0.25">
      <c r="A37" s="342"/>
      <c r="B37" s="72"/>
      <c r="C37" s="72"/>
      <c r="D37" s="72"/>
      <c r="E37" s="72"/>
      <c r="F37" s="342"/>
      <c r="G37" s="342"/>
      <c r="H37" s="342"/>
      <c r="I37" s="342"/>
    </row>
    <row r="38" spans="1:9" s="68" customFormat="1" x14ac:dyDescent="0.25">
      <c r="A38" s="342"/>
      <c r="B38" s="72"/>
      <c r="C38" s="72"/>
      <c r="D38" s="72"/>
      <c r="E38" s="72"/>
      <c r="F38" s="342"/>
      <c r="G38" s="342"/>
      <c r="H38" s="342"/>
      <c r="I38" s="342"/>
    </row>
    <row r="39" spans="1:9" s="68" customFormat="1" x14ac:dyDescent="0.25">
      <c r="A39" s="342"/>
      <c r="B39" s="72"/>
      <c r="C39" s="72"/>
      <c r="D39" s="72"/>
      <c r="E39" s="72"/>
      <c r="F39" s="342"/>
      <c r="G39" s="342"/>
      <c r="H39" s="342"/>
      <c r="I39" s="342"/>
    </row>
    <row r="40" spans="1:9" s="68" customFormat="1" x14ac:dyDescent="0.25">
      <c r="A40" s="342"/>
      <c r="B40" s="72"/>
      <c r="C40" s="72"/>
      <c r="D40" s="72"/>
      <c r="E40" s="72"/>
      <c r="F40" s="342"/>
      <c r="G40" s="342"/>
      <c r="H40" s="342"/>
      <c r="I40" s="342"/>
    </row>
    <row r="41" spans="1:9" s="68" customFormat="1" x14ac:dyDescent="0.25">
      <c r="A41" s="342"/>
      <c r="B41" s="72"/>
      <c r="C41" s="72"/>
      <c r="D41" s="72"/>
      <c r="E41" s="72"/>
      <c r="F41" s="342"/>
      <c r="G41" s="342"/>
      <c r="H41" s="342"/>
      <c r="I41" s="342"/>
    </row>
    <row r="42" spans="1:9" s="68" customFormat="1" x14ac:dyDescent="0.25">
      <c r="A42" s="342"/>
      <c r="B42" s="72"/>
      <c r="C42" s="72"/>
      <c r="D42" s="72"/>
      <c r="E42" s="72"/>
      <c r="F42" s="342"/>
      <c r="G42" s="342"/>
      <c r="H42" s="342"/>
      <c r="I42" s="342"/>
    </row>
    <row r="43" spans="1:9" s="68" customFormat="1" x14ac:dyDescent="0.25">
      <c r="A43" s="342"/>
      <c r="B43" s="72"/>
      <c r="C43" s="72"/>
      <c r="D43" s="72"/>
      <c r="E43" s="72"/>
      <c r="F43" s="342"/>
      <c r="G43" s="342"/>
      <c r="H43" s="342"/>
      <c r="I43" s="342"/>
    </row>
    <row r="44" spans="1:9" s="68" customFormat="1" x14ac:dyDescent="0.25">
      <c r="A44" s="342"/>
      <c r="B44" s="72"/>
      <c r="C44" s="72"/>
      <c r="D44" s="72"/>
      <c r="E44" s="72"/>
      <c r="F44" s="342"/>
      <c r="G44" s="342"/>
      <c r="H44" s="342"/>
      <c r="I44" s="342"/>
    </row>
    <row r="45" spans="1:9" s="68" customFormat="1" x14ac:dyDescent="0.25">
      <c r="A45" s="342"/>
      <c r="B45" s="72"/>
      <c r="C45" s="72"/>
      <c r="D45" s="72"/>
      <c r="E45" s="72"/>
      <c r="F45" s="342"/>
      <c r="G45" s="342"/>
      <c r="H45" s="342"/>
      <c r="I45" s="342"/>
    </row>
    <row r="46" spans="1:9" s="68" customFormat="1" x14ac:dyDescent="0.25">
      <c r="A46" s="342"/>
      <c r="B46" s="72"/>
      <c r="C46" s="72"/>
      <c r="D46" s="72"/>
      <c r="E46" s="72"/>
      <c r="F46" s="342"/>
      <c r="G46" s="342"/>
      <c r="H46" s="342"/>
      <c r="I46" s="342"/>
    </row>
    <row r="47" spans="1:9" s="68" customFormat="1" x14ac:dyDescent="0.25">
      <c r="A47" s="342"/>
      <c r="B47" s="72"/>
      <c r="C47" s="72"/>
      <c r="D47" s="72"/>
      <c r="E47" s="72"/>
      <c r="F47" s="342"/>
      <c r="G47" s="342"/>
      <c r="H47" s="342"/>
      <c r="I47" s="342"/>
    </row>
    <row r="48" spans="1:9" s="68" customFormat="1" x14ac:dyDescent="0.25">
      <c r="A48" s="342"/>
      <c r="B48" s="72"/>
      <c r="C48" s="72"/>
      <c r="D48" s="72"/>
      <c r="E48" s="72"/>
      <c r="F48" s="342"/>
      <c r="G48" s="342"/>
      <c r="H48" s="342"/>
      <c r="I48" s="342"/>
    </row>
    <row r="49" spans="1:9" s="68" customFormat="1" x14ac:dyDescent="0.25">
      <c r="A49" s="342"/>
      <c r="B49" s="72"/>
      <c r="C49" s="72"/>
      <c r="D49" s="72"/>
      <c r="E49" s="72"/>
      <c r="F49" s="342"/>
      <c r="G49" s="342"/>
      <c r="H49" s="342"/>
      <c r="I49" s="342"/>
    </row>
    <row r="50" spans="1:9" s="68" customFormat="1" x14ac:dyDescent="0.25">
      <c r="A50" s="342"/>
      <c r="B50" s="72"/>
      <c r="C50" s="72"/>
      <c r="D50" s="72"/>
      <c r="E50" s="72"/>
      <c r="F50" s="342"/>
      <c r="G50" s="342"/>
      <c r="H50" s="342"/>
      <c r="I50" s="342"/>
    </row>
    <row r="51" spans="1:9" s="68" customFormat="1" x14ac:dyDescent="0.25">
      <c r="A51" s="342"/>
      <c r="B51" s="72"/>
      <c r="C51" s="72"/>
      <c r="D51" s="72"/>
      <c r="E51" s="72"/>
      <c r="F51" s="342"/>
      <c r="G51" s="342"/>
      <c r="H51" s="342"/>
      <c r="I51" s="342"/>
    </row>
    <row r="52" spans="1:9" s="68" customFormat="1" x14ac:dyDescent="0.25">
      <c r="A52" s="342"/>
      <c r="B52" s="72"/>
      <c r="C52" s="72"/>
      <c r="D52" s="72"/>
      <c r="E52" s="72"/>
      <c r="F52" s="342"/>
      <c r="G52" s="342"/>
      <c r="H52" s="342"/>
      <c r="I52" s="342"/>
    </row>
    <row r="53" spans="1:9" s="68" customFormat="1" x14ac:dyDescent="0.25">
      <c r="A53" s="342"/>
      <c r="B53" s="72"/>
      <c r="C53" s="72"/>
      <c r="D53" s="72"/>
      <c r="E53" s="72"/>
      <c r="F53" s="342"/>
      <c r="G53" s="342"/>
      <c r="H53" s="342"/>
      <c r="I53" s="342"/>
    </row>
    <row r="54" spans="1:9" s="68" customFormat="1" x14ac:dyDescent="0.25">
      <c r="A54" s="342"/>
      <c r="B54" s="72"/>
      <c r="C54" s="72"/>
      <c r="D54" s="72"/>
      <c r="E54" s="72"/>
      <c r="F54" s="342"/>
      <c r="G54" s="342"/>
      <c r="H54" s="342"/>
      <c r="I54" s="342"/>
    </row>
    <row r="55" spans="1:9" s="68" customFormat="1" x14ac:dyDescent="0.25">
      <c r="A55" s="342"/>
      <c r="B55" s="72"/>
      <c r="C55" s="72"/>
      <c r="D55" s="72"/>
      <c r="E55" s="72"/>
      <c r="F55" s="342"/>
      <c r="G55" s="342"/>
      <c r="H55" s="342"/>
      <c r="I55" s="342"/>
    </row>
    <row r="56" spans="1:9" s="68" customFormat="1" x14ac:dyDescent="0.25">
      <c r="A56" s="342"/>
      <c r="B56" s="72"/>
      <c r="C56" s="72"/>
      <c r="D56" s="72"/>
      <c r="E56" s="72"/>
      <c r="F56" s="342"/>
      <c r="G56" s="342"/>
      <c r="H56" s="342"/>
      <c r="I56" s="342"/>
    </row>
    <row r="57" spans="1:9" s="68" customFormat="1" x14ac:dyDescent="0.25">
      <c r="A57" s="342"/>
      <c r="B57" s="72"/>
      <c r="C57" s="72"/>
      <c r="D57" s="72"/>
      <c r="E57" s="72"/>
      <c r="F57" s="342"/>
      <c r="G57" s="342"/>
      <c r="H57" s="342"/>
      <c r="I57" s="342"/>
    </row>
    <row r="58" spans="1:9" s="68" customFormat="1" x14ac:dyDescent="0.25">
      <c r="A58" s="342"/>
      <c r="B58" s="72"/>
      <c r="C58" s="72"/>
      <c r="D58" s="72"/>
      <c r="E58" s="72"/>
      <c r="F58" s="342"/>
      <c r="G58" s="342"/>
      <c r="H58" s="342"/>
      <c r="I58" s="342"/>
    </row>
    <row r="59" spans="1:9" s="68" customFormat="1" x14ac:dyDescent="0.25">
      <c r="A59" s="342"/>
      <c r="B59" s="72"/>
      <c r="C59" s="72"/>
      <c r="D59" s="72"/>
      <c r="E59" s="72"/>
      <c r="F59" s="342"/>
      <c r="G59" s="342"/>
      <c r="H59" s="342"/>
      <c r="I59" s="342"/>
    </row>
    <row r="60" spans="1:9" s="68" customFormat="1" x14ac:dyDescent="0.25">
      <c r="A60" s="342"/>
      <c r="B60" s="72"/>
      <c r="C60" s="72"/>
      <c r="D60" s="72"/>
      <c r="E60" s="72"/>
      <c r="F60" s="342"/>
      <c r="G60" s="342"/>
      <c r="H60" s="342"/>
      <c r="I60" s="342"/>
    </row>
    <row r="61" spans="1:9" s="68" customFormat="1" x14ac:dyDescent="0.25">
      <c r="A61" s="342"/>
      <c r="B61" s="72"/>
      <c r="C61" s="72"/>
      <c r="D61" s="72"/>
      <c r="E61" s="72"/>
      <c r="F61" s="342"/>
      <c r="G61" s="342"/>
      <c r="H61" s="342"/>
      <c r="I61" s="342"/>
    </row>
    <row r="62" spans="1:9" s="68" customFormat="1" x14ac:dyDescent="0.25">
      <c r="A62" s="342"/>
      <c r="B62" s="72"/>
      <c r="C62" s="72"/>
      <c r="D62" s="72"/>
      <c r="E62" s="72"/>
      <c r="F62" s="342"/>
      <c r="G62" s="342"/>
      <c r="H62" s="342"/>
      <c r="I62" s="342"/>
    </row>
    <row r="63" spans="1:9" s="68" customFormat="1" x14ac:dyDescent="0.25">
      <c r="A63" s="342"/>
      <c r="B63" s="72"/>
      <c r="C63" s="72"/>
      <c r="D63" s="72"/>
      <c r="E63" s="72"/>
      <c r="F63" s="342"/>
      <c r="G63" s="342"/>
      <c r="H63" s="342"/>
      <c r="I63" s="342"/>
    </row>
    <row r="64" spans="1:9" s="68" customFormat="1" x14ac:dyDescent="0.25">
      <c r="A64" s="342"/>
      <c r="B64" s="72"/>
      <c r="C64" s="72"/>
      <c r="D64" s="72"/>
      <c r="E64" s="72"/>
      <c r="F64" s="342"/>
      <c r="G64" s="342"/>
      <c r="H64" s="342"/>
      <c r="I64" s="342"/>
    </row>
    <row r="65" spans="1:9" s="68" customFormat="1" x14ac:dyDescent="0.25">
      <c r="A65" s="342"/>
      <c r="B65" s="72"/>
      <c r="C65" s="72"/>
      <c r="D65" s="72"/>
      <c r="E65" s="72"/>
      <c r="F65" s="342"/>
      <c r="G65" s="342"/>
      <c r="H65" s="342"/>
      <c r="I65" s="342"/>
    </row>
    <row r="66" spans="1:9" s="68" customFormat="1" x14ac:dyDescent="0.25">
      <c r="A66" s="342"/>
      <c r="B66" s="72"/>
      <c r="C66" s="72"/>
      <c r="D66" s="72"/>
      <c r="E66" s="72"/>
      <c r="F66" s="342"/>
      <c r="G66" s="342"/>
      <c r="H66" s="342"/>
      <c r="I66" s="342"/>
    </row>
    <row r="67" spans="1:9" s="68" customFormat="1" x14ac:dyDescent="0.25">
      <c r="A67" s="342"/>
      <c r="B67" s="72"/>
      <c r="C67" s="72"/>
      <c r="D67" s="72"/>
      <c r="E67" s="72"/>
      <c r="F67" s="342"/>
      <c r="G67" s="342"/>
      <c r="H67" s="342"/>
      <c r="I67" s="342"/>
    </row>
    <row r="68" spans="1:9" s="68" customFormat="1" x14ac:dyDescent="0.25">
      <c r="A68" s="342"/>
      <c r="B68" s="72"/>
      <c r="C68" s="72"/>
      <c r="D68" s="72"/>
      <c r="E68" s="72"/>
      <c r="F68" s="342"/>
      <c r="G68" s="342"/>
      <c r="H68" s="342"/>
      <c r="I68" s="342"/>
    </row>
    <row r="69" spans="1:9" s="68" customFormat="1" x14ac:dyDescent="0.25">
      <c r="A69" s="342"/>
      <c r="B69" s="72"/>
      <c r="C69" s="72"/>
      <c r="D69" s="72"/>
      <c r="E69" s="72"/>
      <c r="F69" s="342"/>
      <c r="G69" s="342"/>
      <c r="H69" s="342"/>
      <c r="I69" s="342"/>
    </row>
    <row r="70" spans="1:9" s="68" customFormat="1" x14ac:dyDescent="0.25">
      <c r="A70" s="342"/>
      <c r="B70" s="72"/>
      <c r="C70" s="72"/>
      <c r="D70" s="72"/>
      <c r="E70" s="72"/>
      <c r="F70" s="342"/>
      <c r="G70" s="342"/>
      <c r="H70" s="342"/>
      <c r="I70" s="342"/>
    </row>
    <row r="71" spans="1:9" s="68" customFormat="1" x14ac:dyDescent="0.25">
      <c r="A71" s="342"/>
      <c r="B71" s="72"/>
      <c r="C71" s="72"/>
      <c r="D71" s="72"/>
      <c r="E71" s="72"/>
      <c r="F71" s="342"/>
      <c r="G71" s="342"/>
      <c r="H71" s="342"/>
      <c r="I71" s="342"/>
    </row>
    <row r="72" spans="1:9" s="68" customFormat="1" x14ac:dyDescent="0.25">
      <c r="A72" s="342"/>
      <c r="B72" s="72"/>
      <c r="C72" s="72"/>
      <c r="D72" s="72"/>
      <c r="E72" s="72"/>
      <c r="F72" s="342"/>
      <c r="G72" s="342"/>
      <c r="H72" s="342"/>
      <c r="I72" s="342"/>
    </row>
    <row r="73" spans="1:9" s="68" customFormat="1" x14ac:dyDescent="0.25">
      <c r="A73" s="342"/>
      <c r="B73" s="72"/>
      <c r="C73" s="72"/>
      <c r="D73" s="72"/>
      <c r="E73" s="72"/>
      <c r="F73" s="342"/>
      <c r="G73" s="342"/>
      <c r="H73" s="342"/>
      <c r="I73" s="342"/>
    </row>
    <row r="74" spans="1:9" s="68" customFormat="1" x14ac:dyDescent="0.25">
      <c r="A74" s="342"/>
      <c r="B74" s="72"/>
      <c r="C74" s="72"/>
      <c r="D74" s="72"/>
      <c r="E74" s="72"/>
      <c r="F74" s="342"/>
      <c r="G74" s="342"/>
      <c r="H74" s="342"/>
      <c r="I74" s="342"/>
    </row>
    <row r="75" spans="1:9" s="68" customFormat="1" x14ac:dyDescent="0.25">
      <c r="A75" s="342"/>
      <c r="B75" s="72"/>
      <c r="C75" s="72"/>
      <c r="D75" s="72"/>
      <c r="E75" s="72"/>
      <c r="F75" s="342"/>
      <c r="G75" s="342"/>
      <c r="H75" s="342"/>
      <c r="I75" s="342"/>
    </row>
    <row r="76" spans="1:9" s="68" customFormat="1" x14ac:dyDescent="0.25">
      <c r="A76" s="342"/>
      <c r="B76" s="72"/>
      <c r="C76" s="72"/>
      <c r="D76" s="72"/>
      <c r="E76" s="72"/>
      <c r="F76" s="342"/>
      <c r="G76" s="342"/>
      <c r="H76" s="342"/>
      <c r="I76" s="342"/>
    </row>
    <row r="77" spans="1:9" s="68" customFormat="1" x14ac:dyDescent="0.25">
      <c r="A77" s="342"/>
      <c r="B77" s="72"/>
      <c r="C77" s="72"/>
      <c r="D77" s="72"/>
      <c r="E77" s="72"/>
      <c r="F77" s="342"/>
      <c r="G77" s="342"/>
      <c r="H77" s="342"/>
      <c r="I77" s="342"/>
    </row>
    <row r="78" spans="1:9" s="68" customFormat="1" x14ac:dyDescent="0.25">
      <c r="A78" s="342"/>
      <c r="B78" s="72"/>
      <c r="C78" s="72"/>
      <c r="D78" s="72"/>
      <c r="E78" s="72"/>
      <c r="F78" s="342"/>
      <c r="G78" s="342"/>
      <c r="H78" s="342"/>
      <c r="I78" s="342"/>
    </row>
    <row r="79" spans="1:9" s="68" customFormat="1" x14ac:dyDescent="0.25">
      <c r="A79" s="342"/>
      <c r="B79" s="72"/>
      <c r="C79" s="72"/>
      <c r="D79" s="72"/>
      <c r="E79" s="72"/>
      <c r="F79" s="342"/>
      <c r="G79" s="342"/>
      <c r="H79" s="342"/>
      <c r="I79" s="342"/>
    </row>
    <row r="80" spans="1:9" s="68" customFormat="1" x14ac:dyDescent="0.25">
      <c r="A80" s="342"/>
      <c r="B80" s="72"/>
      <c r="C80" s="72"/>
      <c r="D80" s="72"/>
      <c r="E80" s="72"/>
      <c r="F80" s="342"/>
      <c r="G80" s="342"/>
      <c r="H80" s="342"/>
      <c r="I80" s="342"/>
    </row>
    <row r="81" spans="1:9" s="68" customFormat="1" x14ac:dyDescent="0.25">
      <c r="A81" s="342"/>
      <c r="B81" s="72"/>
      <c r="C81" s="72"/>
      <c r="D81" s="72"/>
      <c r="E81" s="72"/>
      <c r="F81" s="342"/>
      <c r="G81" s="342"/>
      <c r="H81" s="342"/>
      <c r="I81" s="342"/>
    </row>
    <row r="82" spans="1:9" s="68" customFormat="1" x14ac:dyDescent="0.25">
      <c r="A82" s="342"/>
      <c r="B82" s="72"/>
      <c r="C82" s="72"/>
      <c r="D82" s="72"/>
      <c r="E82" s="72"/>
      <c r="F82" s="342"/>
      <c r="G82" s="342"/>
      <c r="H82" s="342"/>
      <c r="I82" s="342"/>
    </row>
    <row r="83" spans="1:9" s="68" customFormat="1" x14ac:dyDescent="0.25">
      <c r="A83" s="342"/>
      <c r="B83" s="72"/>
      <c r="C83" s="72"/>
      <c r="D83" s="72"/>
      <c r="E83" s="72"/>
      <c r="F83" s="342"/>
      <c r="G83" s="342"/>
      <c r="H83" s="342"/>
      <c r="I83" s="342"/>
    </row>
    <row r="84" spans="1:9" s="68" customFormat="1" x14ac:dyDescent="0.25">
      <c r="A84" s="342"/>
      <c r="B84" s="72"/>
      <c r="C84" s="72"/>
      <c r="D84" s="72"/>
      <c r="E84" s="72"/>
      <c r="F84" s="342"/>
      <c r="G84" s="342"/>
      <c r="H84" s="342"/>
      <c r="I84" s="342"/>
    </row>
    <row r="85" spans="1:9" s="68" customFormat="1" x14ac:dyDescent="0.25">
      <c r="A85" s="342"/>
      <c r="B85" s="72"/>
      <c r="C85" s="72"/>
      <c r="D85" s="72"/>
      <c r="E85" s="72"/>
      <c r="F85" s="342"/>
      <c r="G85" s="342"/>
      <c r="H85" s="342"/>
      <c r="I85" s="342"/>
    </row>
    <row r="86" spans="1:9" s="68" customFormat="1" x14ac:dyDescent="0.25">
      <c r="A86" s="342"/>
      <c r="B86" s="72"/>
      <c r="C86" s="72"/>
      <c r="D86" s="72"/>
      <c r="E86" s="72"/>
      <c r="F86" s="342"/>
      <c r="G86" s="342"/>
      <c r="H86" s="342"/>
      <c r="I86" s="342"/>
    </row>
    <row r="87" spans="1:9" s="68" customFormat="1" x14ac:dyDescent="0.25">
      <c r="A87" s="342"/>
      <c r="B87" s="72"/>
      <c r="C87" s="72"/>
      <c r="D87" s="72"/>
      <c r="E87" s="72"/>
      <c r="F87" s="342"/>
      <c r="G87" s="342"/>
      <c r="H87" s="342"/>
      <c r="I87" s="342"/>
    </row>
    <row r="88" spans="1:9" s="68" customFormat="1" x14ac:dyDescent="0.25">
      <c r="A88" s="342"/>
      <c r="B88" s="72"/>
      <c r="C88" s="72"/>
      <c r="D88" s="72"/>
      <c r="E88" s="72"/>
      <c r="F88" s="342"/>
      <c r="G88" s="342"/>
      <c r="H88" s="342"/>
      <c r="I88" s="342"/>
    </row>
    <row r="89" spans="1:9" s="68" customFormat="1" x14ac:dyDescent="0.25">
      <c r="A89" s="342"/>
      <c r="B89" s="72"/>
      <c r="C89" s="72"/>
      <c r="D89" s="72"/>
      <c r="E89" s="72"/>
      <c r="F89" s="342"/>
      <c r="G89" s="342"/>
      <c r="H89" s="342"/>
      <c r="I89" s="342"/>
    </row>
    <row r="90" spans="1:9" s="68" customFormat="1" x14ac:dyDescent="0.25">
      <c r="A90" s="342"/>
      <c r="B90" s="72"/>
      <c r="C90" s="72"/>
      <c r="D90" s="72"/>
      <c r="E90" s="72"/>
      <c r="F90" s="342"/>
      <c r="G90" s="342"/>
      <c r="H90" s="342"/>
      <c r="I90" s="342"/>
    </row>
    <row r="91" spans="1:9" s="68" customFormat="1" x14ac:dyDescent="0.25">
      <c r="A91" s="342"/>
      <c r="B91" s="72"/>
      <c r="C91" s="72"/>
      <c r="D91" s="72"/>
      <c r="E91" s="72"/>
      <c r="F91" s="342"/>
      <c r="G91" s="342"/>
      <c r="H91" s="342"/>
      <c r="I91" s="342"/>
    </row>
    <row r="92" spans="1:9" s="68" customFormat="1" x14ac:dyDescent="0.25">
      <c r="A92" s="342"/>
      <c r="B92" s="72"/>
      <c r="C92" s="72"/>
      <c r="D92" s="72"/>
      <c r="E92" s="72"/>
      <c r="F92" s="342"/>
      <c r="G92" s="342"/>
      <c r="H92" s="342"/>
      <c r="I92" s="342"/>
    </row>
    <row r="93" spans="1:9" s="68" customFormat="1" x14ac:dyDescent="0.25">
      <c r="A93" s="342"/>
      <c r="B93" s="72"/>
      <c r="C93" s="72"/>
      <c r="D93" s="72"/>
      <c r="E93" s="72"/>
      <c r="F93" s="342"/>
      <c r="G93" s="342"/>
      <c r="H93" s="342"/>
      <c r="I93" s="342"/>
    </row>
    <row r="94" spans="1:9" s="68" customFormat="1" x14ac:dyDescent="0.25">
      <c r="A94" s="342"/>
      <c r="B94" s="72"/>
      <c r="C94" s="72"/>
      <c r="D94" s="72"/>
      <c r="E94" s="72"/>
      <c r="F94" s="342"/>
      <c r="G94" s="342"/>
      <c r="H94" s="342"/>
      <c r="I94" s="342"/>
    </row>
    <row r="95" spans="1:9" s="68" customFormat="1" x14ac:dyDescent="0.25">
      <c r="A95" s="342"/>
      <c r="B95" s="72"/>
      <c r="C95" s="72"/>
      <c r="D95" s="72"/>
      <c r="E95" s="72"/>
      <c r="F95" s="342"/>
      <c r="G95" s="342"/>
      <c r="H95" s="342"/>
      <c r="I95" s="342"/>
    </row>
    <row r="96" spans="1:9" s="68" customFormat="1" x14ac:dyDescent="0.25">
      <c r="A96" s="342"/>
      <c r="B96" s="72"/>
      <c r="C96" s="72"/>
      <c r="D96" s="72"/>
      <c r="E96" s="72"/>
      <c r="F96" s="342"/>
      <c r="G96" s="342"/>
      <c r="H96" s="342"/>
      <c r="I96" s="342"/>
    </row>
    <row r="97" spans="1:9" s="68" customFormat="1" x14ac:dyDescent="0.25">
      <c r="A97" s="342"/>
      <c r="B97" s="72"/>
      <c r="C97" s="72"/>
      <c r="D97" s="72"/>
      <c r="E97" s="72"/>
      <c r="F97" s="342"/>
      <c r="G97" s="342"/>
      <c r="H97" s="342"/>
      <c r="I97" s="342"/>
    </row>
    <row r="98" spans="1:9" s="68" customFormat="1" x14ac:dyDescent="0.25">
      <c r="A98" s="342"/>
      <c r="B98" s="72"/>
      <c r="C98" s="72"/>
      <c r="D98" s="72"/>
      <c r="E98" s="72"/>
      <c r="F98" s="342"/>
      <c r="G98" s="342"/>
      <c r="H98" s="342"/>
      <c r="I98" s="342"/>
    </row>
    <row r="99" spans="1:9" s="68" customFormat="1" x14ac:dyDescent="0.25">
      <c r="A99" s="342"/>
      <c r="B99" s="72"/>
      <c r="C99" s="72"/>
      <c r="D99" s="72"/>
      <c r="E99" s="72"/>
      <c r="F99" s="342"/>
      <c r="G99" s="342"/>
      <c r="H99" s="342"/>
      <c r="I99" s="342"/>
    </row>
    <row r="100" spans="1:9" s="68" customFormat="1" x14ac:dyDescent="0.25">
      <c r="A100" s="342"/>
      <c r="B100" s="72"/>
      <c r="C100" s="72"/>
      <c r="D100" s="72"/>
      <c r="E100" s="72"/>
      <c r="F100" s="342"/>
      <c r="G100" s="342"/>
      <c r="H100" s="342"/>
      <c r="I100" s="342"/>
    </row>
    <row r="101" spans="1:9" s="68" customFormat="1" x14ac:dyDescent="0.25">
      <c r="A101" s="342"/>
      <c r="B101" s="72"/>
      <c r="C101" s="72"/>
      <c r="D101" s="72"/>
      <c r="E101" s="72"/>
      <c r="F101" s="342"/>
      <c r="G101" s="342"/>
      <c r="H101" s="342"/>
      <c r="I101" s="342"/>
    </row>
    <row r="102" spans="1:9" s="68" customFormat="1" x14ac:dyDescent="0.25">
      <c r="A102" s="342"/>
      <c r="B102" s="72"/>
      <c r="C102" s="72"/>
      <c r="D102" s="72"/>
      <c r="E102" s="72"/>
      <c r="F102" s="342"/>
      <c r="G102" s="342"/>
      <c r="H102" s="342"/>
      <c r="I102" s="342"/>
    </row>
    <row r="103" spans="1:9" s="68" customFormat="1" x14ac:dyDescent="0.25">
      <c r="A103" s="342"/>
      <c r="B103" s="72"/>
      <c r="C103" s="72"/>
      <c r="D103" s="72"/>
      <c r="E103" s="72"/>
      <c r="F103" s="342"/>
      <c r="G103" s="342"/>
      <c r="H103" s="342"/>
      <c r="I103" s="342"/>
    </row>
    <row r="104" spans="1:9" s="68" customFormat="1" x14ac:dyDescent="0.25">
      <c r="A104" s="342"/>
      <c r="B104" s="72"/>
      <c r="C104" s="72"/>
      <c r="D104" s="72"/>
      <c r="E104" s="72"/>
      <c r="F104" s="342"/>
      <c r="G104" s="342"/>
      <c r="H104" s="342"/>
      <c r="I104" s="342"/>
    </row>
    <row r="105" spans="1:9" s="68" customFormat="1" x14ac:dyDescent="0.25">
      <c r="A105" s="342"/>
      <c r="B105" s="72"/>
      <c r="C105" s="72"/>
      <c r="D105" s="72"/>
      <c r="E105" s="72"/>
      <c r="F105" s="342"/>
      <c r="G105" s="342"/>
      <c r="H105" s="342"/>
      <c r="I105" s="342"/>
    </row>
    <row r="106" spans="1:9" s="68" customFormat="1" x14ac:dyDescent="0.25">
      <c r="A106" s="342"/>
      <c r="B106" s="72"/>
      <c r="C106" s="72"/>
      <c r="D106" s="72"/>
      <c r="E106" s="72"/>
      <c r="F106" s="342"/>
      <c r="G106" s="342"/>
      <c r="H106" s="342"/>
      <c r="I106" s="342"/>
    </row>
    <row r="107" spans="1:9" s="68" customFormat="1" x14ac:dyDescent="0.25">
      <c r="A107" s="342"/>
      <c r="B107" s="72"/>
      <c r="C107" s="72"/>
      <c r="D107" s="72"/>
      <c r="E107" s="72"/>
      <c r="F107" s="342"/>
      <c r="G107" s="342"/>
      <c r="H107" s="342"/>
      <c r="I107" s="342"/>
    </row>
    <row r="108" spans="1:9" s="68" customFormat="1" x14ac:dyDescent="0.25">
      <c r="A108" s="342"/>
      <c r="B108" s="72"/>
      <c r="C108" s="72"/>
      <c r="D108" s="72"/>
      <c r="E108" s="72"/>
      <c r="F108" s="342"/>
      <c r="G108" s="342"/>
      <c r="H108" s="342"/>
      <c r="I108" s="342"/>
    </row>
    <row r="109" spans="1:9" s="68" customFormat="1" x14ac:dyDescent="0.25">
      <c r="A109" s="342"/>
      <c r="B109" s="72"/>
      <c r="C109" s="72"/>
      <c r="D109" s="72"/>
      <c r="E109" s="72"/>
      <c r="F109" s="342"/>
      <c r="G109" s="342"/>
      <c r="H109" s="342"/>
      <c r="I109" s="342"/>
    </row>
    <row r="110" spans="1:9" s="68" customFormat="1" x14ac:dyDescent="0.25">
      <c r="A110" s="342"/>
      <c r="B110" s="72"/>
      <c r="C110" s="72"/>
      <c r="D110" s="72"/>
      <c r="E110" s="72"/>
      <c r="F110" s="342"/>
      <c r="G110" s="342"/>
      <c r="H110" s="342"/>
      <c r="I110" s="342"/>
    </row>
    <row r="111" spans="1:9" s="68" customFormat="1" x14ac:dyDescent="0.25">
      <c r="A111" s="342"/>
      <c r="B111" s="72"/>
      <c r="C111" s="72"/>
      <c r="D111" s="72"/>
      <c r="E111" s="72"/>
      <c r="F111" s="342"/>
      <c r="G111" s="342"/>
      <c r="H111" s="342"/>
      <c r="I111" s="342"/>
    </row>
    <row r="112" spans="1:9" s="68" customFormat="1" x14ac:dyDescent="0.25">
      <c r="A112" s="342"/>
      <c r="B112" s="72"/>
      <c r="C112" s="72"/>
      <c r="D112" s="72"/>
      <c r="E112" s="72"/>
      <c r="F112" s="342"/>
      <c r="G112" s="342"/>
      <c r="H112" s="342"/>
      <c r="I112" s="342"/>
    </row>
    <row r="113" spans="1:9" s="68" customFormat="1" x14ac:dyDescent="0.25">
      <c r="A113" s="342"/>
      <c r="B113" s="72"/>
      <c r="C113" s="72"/>
      <c r="D113" s="72"/>
      <c r="E113" s="72"/>
      <c r="F113" s="342"/>
      <c r="G113" s="342"/>
      <c r="H113" s="342"/>
      <c r="I113" s="342"/>
    </row>
    <row r="114" spans="1:9" s="68" customFormat="1" x14ac:dyDescent="0.25">
      <c r="A114" s="342"/>
      <c r="B114" s="72"/>
      <c r="C114" s="72"/>
      <c r="D114" s="72"/>
      <c r="E114" s="72"/>
      <c r="F114" s="342"/>
      <c r="G114" s="342"/>
      <c r="H114" s="342"/>
      <c r="I114" s="342"/>
    </row>
    <row r="115" spans="1:9" s="68" customFormat="1" x14ac:dyDescent="0.25">
      <c r="A115" s="342"/>
      <c r="B115" s="72"/>
      <c r="C115" s="72"/>
      <c r="D115" s="72"/>
      <c r="E115" s="72"/>
      <c r="F115" s="342"/>
      <c r="G115" s="342"/>
      <c r="H115" s="342"/>
      <c r="I115" s="342"/>
    </row>
    <row r="116" spans="1:9" s="68" customFormat="1" x14ac:dyDescent="0.25">
      <c r="A116" s="342"/>
      <c r="B116" s="72"/>
      <c r="C116" s="72"/>
      <c r="D116" s="72"/>
      <c r="E116" s="72"/>
      <c r="F116" s="342"/>
      <c r="G116" s="342"/>
      <c r="H116" s="342"/>
      <c r="I116" s="342"/>
    </row>
    <row r="117" spans="1:9" s="68" customFormat="1" x14ac:dyDescent="0.25">
      <c r="A117" s="342"/>
      <c r="B117" s="72"/>
      <c r="C117" s="72"/>
      <c r="D117" s="72"/>
      <c r="E117" s="72"/>
      <c r="F117" s="342"/>
      <c r="G117" s="342"/>
      <c r="H117" s="342"/>
      <c r="I117" s="342"/>
    </row>
    <row r="118" spans="1:9" s="68" customFormat="1" x14ac:dyDescent="0.25">
      <c r="A118" s="342"/>
      <c r="B118" s="72"/>
      <c r="C118" s="72"/>
      <c r="D118" s="72"/>
      <c r="E118" s="72"/>
      <c r="F118" s="342"/>
      <c r="G118" s="342"/>
      <c r="H118" s="342"/>
      <c r="I118" s="342"/>
    </row>
    <row r="119" spans="1:9" s="68" customFormat="1" x14ac:dyDescent="0.25">
      <c r="A119" s="342"/>
      <c r="B119" s="72"/>
      <c r="C119" s="72"/>
      <c r="D119" s="72"/>
      <c r="E119" s="72"/>
      <c r="F119" s="342"/>
      <c r="G119" s="342"/>
      <c r="H119" s="342"/>
      <c r="I119" s="342"/>
    </row>
    <row r="120" spans="1:9" s="68" customFormat="1" x14ac:dyDescent="0.25">
      <c r="A120" s="342"/>
      <c r="B120" s="72"/>
      <c r="C120" s="72"/>
      <c r="D120" s="72"/>
      <c r="E120" s="72"/>
      <c r="F120" s="342"/>
      <c r="G120" s="342"/>
      <c r="H120" s="342"/>
      <c r="I120" s="342"/>
    </row>
    <row r="121" spans="1:9" s="68" customFormat="1" x14ac:dyDescent="0.25">
      <c r="A121" s="342"/>
      <c r="B121" s="72"/>
      <c r="C121" s="72"/>
      <c r="D121" s="72"/>
      <c r="E121" s="72"/>
      <c r="F121" s="342"/>
      <c r="G121" s="342"/>
      <c r="H121" s="342"/>
      <c r="I121" s="342"/>
    </row>
    <row r="122" spans="1:9" s="68" customFormat="1" x14ac:dyDescent="0.25">
      <c r="A122" s="342"/>
      <c r="B122" s="72"/>
      <c r="C122" s="72"/>
      <c r="D122" s="72"/>
      <c r="E122" s="72"/>
      <c r="F122" s="342"/>
      <c r="G122" s="342"/>
      <c r="H122" s="342"/>
      <c r="I122" s="342"/>
    </row>
    <row r="123" spans="1:9" s="68" customFormat="1" x14ac:dyDescent="0.25">
      <c r="A123" s="342"/>
      <c r="B123" s="72"/>
      <c r="C123" s="72"/>
      <c r="D123" s="72"/>
      <c r="E123" s="72"/>
      <c r="F123" s="342"/>
      <c r="G123" s="342"/>
      <c r="H123" s="342"/>
      <c r="I123" s="342"/>
    </row>
    <row r="124" spans="1:9" s="68" customFormat="1" x14ac:dyDescent="0.25">
      <c r="A124" s="342"/>
      <c r="B124" s="72"/>
      <c r="C124" s="72"/>
      <c r="D124" s="72"/>
      <c r="E124" s="72"/>
      <c r="F124" s="342"/>
      <c r="G124" s="342"/>
      <c r="H124" s="342"/>
      <c r="I124" s="342"/>
    </row>
    <row r="125" spans="1:9" s="68" customFormat="1" x14ac:dyDescent="0.25">
      <c r="A125" s="342"/>
      <c r="B125" s="72"/>
      <c r="C125" s="72"/>
      <c r="D125" s="72"/>
      <c r="E125" s="72"/>
      <c r="F125" s="342"/>
      <c r="G125" s="342"/>
      <c r="H125" s="342"/>
      <c r="I125" s="342"/>
    </row>
    <row r="126" spans="1:9" s="68" customFormat="1" x14ac:dyDescent="0.25">
      <c r="A126" s="342"/>
      <c r="B126" s="72"/>
      <c r="C126" s="72"/>
      <c r="D126" s="72"/>
      <c r="E126" s="72"/>
      <c r="F126" s="342"/>
      <c r="G126" s="342"/>
      <c r="H126" s="342"/>
      <c r="I126" s="342"/>
    </row>
    <row r="127" spans="1:9" s="68" customFormat="1" x14ac:dyDescent="0.25">
      <c r="A127" s="342"/>
      <c r="B127" s="72"/>
      <c r="C127" s="72"/>
      <c r="D127" s="72"/>
      <c r="E127" s="72"/>
      <c r="F127" s="342"/>
      <c r="G127" s="342"/>
      <c r="H127" s="342"/>
      <c r="I127" s="342"/>
    </row>
    <row r="128" spans="1:9" s="68" customFormat="1" x14ac:dyDescent="0.25">
      <c r="A128" s="342"/>
      <c r="B128" s="72"/>
      <c r="C128" s="72"/>
      <c r="D128" s="72"/>
      <c r="E128" s="72"/>
      <c r="F128" s="342"/>
      <c r="G128" s="342"/>
      <c r="H128" s="342"/>
      <c r="I128" s="342"/>
    </row>
    <row r="129" spans="1:9" s="68" customFormat="1" x14ac:dyDescent="0.25">
      <c r="A129" s="342"/>
      <c r="B129" s="72"/>
      <c r="C129" s="72"/>
      <c r="D129" s="72"/>
      <c r="E129" s="72"/>
      <c r="F129" s="342"/>
      <c r="G129" s="342"/>
      <c r="H129" s="342"/>
      <c r="I129" s="342"/>
    </row>
    <row r="130" spans="1:9" s="68" customFormat="1" x14ac:dyDescent="0.25">
      <c r="A130" s="342"/>
      <c r="B130" s="72"/>
      <c r="C130" s="72"/>
      <c r="D130" s="72"/>
      <c r="E130" s="72"/>
      <c r="F130" s="342"/>
      <c r="G130" s="342"/>
      <c r="H130" s="342"/>
      <c r="I130" s="342"/>
    </row>
    <row r="131" spans="1:9" s="68" customFormat="1" x14ac:dyDescent="0.25">
      <c r="A131" s="342"/>
      <c r="B131" s="72"/>
      <c r="C131" s="72"/>
      <c r="D131" s="72"/>
      <c r="E131" s="72"/>
      <c r="F131" s="342"/>
      <c r="G131" s="342"/>
      <c r="H131" s="342"/>
      <c r="I131" s="342"/>
    </row>
    <row r="132" spans="1:9" s="68" customFormat="1" x14ac:dyDescent="0.25">
      <c r="A132" s="342"/>
      <c r="B132" s="72"/>
      <c r="C132" s="72"/>
      <c r="D132" s="72"/>
      <c r="E132" s="72"/>
      <c r="F132" s="342"/>
      <c r="G132" s="342"/>
      <c r="H132" s="342"/>
      <c r="I132" s="342"/>
    </row>
    <row r="133" spans="1:9" s="68" customFormat="1" x14ac:dyDescent="0.25">
      <c r="A133" s="342"/>
      <c r="B133" s="72"/>
      <c r="C133" s="72"/>
      <c r="D133" s="72"/>
      <c r="E133" s="72"/>
      <c r="F133" s="342"/>
      <c r="G133" s="342"/>
      <c r="H133" s="342"/>
      <c r="I133" s="342"/>
    </row>
    <row r="134" spans="1:9" s="68" customFormat="1" x14ac:dyDescent="0.25">
      <c r="A134" s="342"/>
      <c r="B134" s="72"/>
      <c r="C134" s="72"/>
      <c r="D134" s="72"/>
      <c r="E134" s="72"/>
      <c r="F134" s="342"/>
      <c r="G134" s="342"/>
      <c r="H134" s="342"/>
      <c r="I134" s="342"/>
    </row>
    <row r="135" spans="1:9" s="68" customFormat="1" x14ac:dyDescent="0.25">
      <c r="A135" s="342"/>
      <c r="B135" s="72"/>
      <c r="C135" s="72"/>
      <c r="D135" s="72"/>
      <c r="E135" s="72"/>
      <c r="F135" s="342"/>
      <c r="G135" s="342"/>
      <c r="H135" s="342"/>
      <c r="I135" s="342"/>
    </row>
    <row r="136" spans="1:9" s="68" customFormat="1" x14ac:dyDescent="0.25">
      <c r="A136" s="342"/>
      <c r="B136" s="72"/>
      <c r="C136" s="72"/>
      <c r="D136" s="72"/>
      <c r="E136" s="72"/>
      <c r="F136" s="342"/>
      <c r="G136" s="342"/>
      <c r="H136" s="342"/>
      <c r="I136" s="342"/>
    </row>
    <row r="137" spans="1:9" s="68" customFormat="1" x14ac:dyDescent="0.25">
      <c r="A137" s="342"/>
      <c r="B137" s="72"/>
      <c r="C137" s="72"/>
      <c r="D137" s="72"/>
      <c r="E137" s="72"/>
      <c r="F137" s="342"/>
      <c r="G137" s="342"/>
      <c r="H137" s="342"/>
      <c r="I137" s="342"/>
    </row>
    <row r="138" spans="1:9" s="68" customFormat="1" x14ac:dyDescent="0.25">
      <c r="A138" s="342"/>
      <c r="B138" s="72"/>
      <c r="C138" s="72"/>
      <c r="D138" s="72"/>
      <c r="E138" s="72"/>
      <c r="F138" s="342"/>
      <c r="G138" s="342"/>
      <c r="H138" s="342"/>
      <c r="I138" s="342"/>
    </row>
    <row r="139" spans="1:9" s="68" customFormat="1" x14ac:dyDescent="0.25">
      <c r="A139" s="342"/>
      <c r="B139" s="72"/>
      <c r="C139" s="72"/>
      <c r="D139" s="72"/>
      <c r="E139" s="72"/>
      <c r="F139" s="342"/>
      <c r="G139" s="342"/>
      <c r="H139" s="342"/>
      <c r="I139" s="342"/>
    </row>
    <row r="140" spans="1:9" s="68" customFormat="1" x14ac:dyDescent="0.25">
      <c r="A140" s="342"/>
      <c r="B140" s="72"/>
      <c r="C140" s="72"/>
      <c r="D140" s="72"/>
      <c r="E140" s="72"/>
      <c r="F140" s="342"/>
      <c r="G140" s="342"/>
      <c r="H140" s="342"/>
      <c r="I140" s="342"/>
    </row>
    <row r="141" spans="1:9" s="68" customFormat="1" x14ac:dyDescent="0.25">
      <c r="A141" s="342"/>
      <c r="B141" s="72"/>
      <c r="C141" s="72"/>
      <c r="D141" s="72"/>
      <c r="E141" s="72"/>
      <c r="F141" s="342"/>
      <c r="G141" s="342"/>
      <c r="H141" s="342"/>
      <c r="I141" s="342"/>
    </row>
    <row r="142" spans="1:9" s="68" customFormat="1" x14ac:dyDescent="0.25">
      <c r="A142" s="342"/>
      <c r="B142" s="72"/>
      <c r="C142" s="72"/>
      <c r="D142" s="72"/>
      <c r="E142" s="72"/>
      <c r="F142" s="342"/>
      <c r="G142" s="342"/>
      <c r="H142" s="342"/>
      <c r="I142" s="342"/>
    </row>
    <row r="143" spans="1:9" s="68" customFormat="1" x14ac:dyDescent="0.25">
      <c r="A143" s="342"/>
      <c r="B143" s="72"/>
      <c r="C143" s="72"/>
      <c r="D143" s="72"/>
      <c r="E143" s="72"/>
      <c r="F143" s="342"/>
      <c r="G143" s="342"/>
      <c r="H143" s="342"/>
      <c r="I143" s="342"/>
    </row>
    <row r="144" spans="1:9" s="68" customFormat="1" x14ac:dyDescent="0.25">
      <c r="A144" s="342"/>
      <c r="B144" s="72"/>
      <c r="C144" s="72"/>
      <c r="D144" s="72"/>
      <c r="E144" s="72"/>
      <c r="F144" s="342"/>
      <c r="G144" s="342"/>
      <c r="H144" s="342"/>
      <c r="I144" s="342"/>
    </row>
    <row r="145" spans="1:9" s="68" customFormat="1" x14ac:dyDescent="0.25">
      <c r="A145" s="342"/>
      <c r="B145" s="72"/>
      <c r="C145" s="72"/>
      <c r="D145" s="72"/>
      <c r="E145" s="72"/>
      <c r="F145" s="342"/>
      <c r="G145" s="342"/>
      <c r="H145" s="342"/>
      <c r="I145" s="342"/>
    </row>
    <row r="146" spans="1:9" s="68" customFormat="1" x14ac:dyDescent="0.25">
      <c r="A146" s="342"/>
      <c r="B146" s="72"/>
      <c r="C146" s="72"/>
      <c r="D146" s="72"/>
      <c r="E146" s="72"/>
      <c r="F146" s="342"/>
      <c r="G146" s="342"/>
      <c r="H146" s="342"/>
      <c r="I146" s="342"/>
    </row>
    <row r="147" spans="1:9" s="68" customFormat="1" x14ac:dyDescent="0.25">
      <c r="A147" s="342"/>
      <c r="B147" s="72"/>
      <c r="C147" s="72"/>
      <c r="D147" s="72"/>
      <c r="E147" s="72"/>
      <c r="F147" s="342"/>
      <c r="G147" s="342"/>
      <c r="H147" s="342"/>
      <c r="I147" s="342"/>
    </row>
    <row r="148" spans="1:9" s="68" customFormat="1" x14ac:dyDescent="0.25">
      <c r="A148" s="342"/>
      <c r="B148" s="72"/>
      <c r="C148" s="72"/>
      <c r="D148" s="72"/>
      <c r="E148" s="72"/>
      <c r="F148" s="342"/>
      <c r="G148" s="342"/>
      <c r="H148" s="342"/>
      <c r="I148" s="342"/>
    </row>
    <row r="149" spans="1:9" s="68" customFormat="1" x14ac:dyDescent="0.25">
      <c r="A149" s="342"/>
      <c r="B149" s="72"/>
      <c r="C149" s="72"/>
      <c r="D149" s="72"/>
      <c r="E149" s="72"/>
      <c r="F149" s="342"/>
      <c r="G149" s="342"/>
      <c r="H149" s="342"/>
      <c r="I149" s="342"/>
    </row>
    <row r="150" spans="1:9" s="68" customFormat="1" x14ac:dyDescent="0.25">
      <c r="A150" s="342"/>
      <c r="B150" s="72"/>
      <c r="C150" s="72"/>
      <c r="D150" s="72"/>
      <c r="E150" s="72"/>
      <c r="F150" s="342"/>
      <c r="G150" s="342"/>
      <c r="H150" s="342"/>
      <c r="I150" s="342"/>
    </row>
    <row r="151" spans="1:9" s="68" customFormat="1" x14ac:dyDescent="0.25">
      <c r="A151" s="342"/>
      <c r="B151" s="72"/>
      <c r="C151" s="72"/>
      <c r="D151" s="72"/>
      <c r="E151" s="72"/>
      <c r="F151" s="342"/>
      <c r="G151" s="342"/>
      <c r="H151" s="342"/>
      <c r="I151" s="342"/>
    </row>
    <row r="152" spans="1:9" s="68" customFormat="1" x14ac:dyDescent="0.25">
      <c r="A152" s="342"/>
      <c r="B152" s="72"/>
      <c r="C152" s="72"/>
      <c r="D152" s="72"/>
      <c r="E152" s="72"/>
      <c r="F152" s="342"/>
      <c r="G152" s="342"/>
      <c r="H152" s="342"/>
      <c r="I152" s="342"/>
    </row>
    <row r="153" spans="1:9" s="68" customFormat="1" x14ac:dyDescent="0.25">
      <c r="A153" s="342"/>
      <c r="B153" s="72"/>
      <c r="C153" s="72"/>
      <c r="D153" s="72"/>
      <c r="E153" s="72"/>
      <c r="F153" s="342"/>
      <c r="G153" s="342"/>
      <c r="H153" s="342"/>
      <c r="I153" s="342"/>
    </row>
    <row r="154" spans="1:9" s="68" customFormat="1" x14ac:dyDescent="0.25">
      <c r="A154" s="342"/>
      <c r="B154" s="72"/>
      <c r="C154" s="72"/>
      <c r="D154" s="72"/>
      <c r="E154" s="72"/>
      <c r="F154" s="342"/>
      <c r="G154" s="342"/>
      <c r="H154" s="342"/>
      <c r="I154" s="342"/>
    </row>
    <row r="155" spans="1:9" s="68" customFormat="1" x14ac:dyDescent="0.25">
      <c r="A155" s="342"/>
      <c r="B155" s="72"/>
      <c r="C155" s="72"/>
      <c r="D155" s="72"/>
      <c r="E155" s="72"/>
      <c r="F155" s="342"/>
      <c r="G155" s="342"/>
      <c r="H155" s="342"/>
      <c r="I155" s="342"/>
    </row>
    <row r="156" spans="1:9" s="68" customFormat="1" x14ac:dyDescent="0.25">
      <c r="A156" s="342"/>
      <c r="B156" s="72"/>
      <c r="C156" s="72"/>
      <c r="D156" s="72"/>
      <c r="E156" s="72"/>
      <c r="F156" s="342"/>
      <c r="G156" s="342"/>
      <c r="H156" s="342"/>
      <c r="I156" s="342"/>
    </row>
    <row r="157" spans="1:9" s="68" customFormat="1" x14ac:dyDescent="0.25">
      <c r="A157" s="342"/>
      <c r="B157" s="72"/>
      <c r="C157" s="72"/>
      <c r="D157" s="72"/>
      <c r="E157" s="72"/>
      <c r="F157" s="342"/>
      <c r="G157" s="342"/>
      <c r="H157" s="342"/>
      <c r="I157" s="342"/>
    </row>
    <row r="158" spans="1:9" s="68" customFormat="1" x14ac:dyDescent="0.25">
      <c r="A158" s="342"/>
      <c r="B158" s="72"/>
      <c r="C158" s="72"/>
      <c r="D158" s="72"/>
      <c r="E158" s="72"/>
      <c r="F158" s="342"/>
      <c r="G158" s="342"/>
      <c r="H158" s="342"/>
      <c r="I158" s="342"/>
    </row>
    <row r="159" spans="1:9" s="68" customFormat="1" x14ac:dyDescent="0.25">
      <c r="A159" s="342"/>
      <c r="B159" s="72"/>
      <c r="C159" s="72"/>
      <c r="D159" s="72"/>
      <c r="E159" s="72"/>
      <c r="F159" s="342"/>
      <c r="G159" s="342"/>
      <c r="H159" s="342"/>
      <c r="I159" s="342"/>
    </row>
    <row r="160" spans="1:9" s="68" customFormat="1" x14ac:dyDescent="0.25">
      <c r="A160" s="342"/>
      <c r="B160" s="72"/>
      <c r="C160" s="72"/>
      <c r="D160" s="72"/>
      <c r="E160" s="72"/>
      <c r="F160" s="342"/>
      <c r="G160" s="342"/>
      <c r="H160" s="342"/>
      <c r="I160" s="342"/>
    </row>
    <row r="161" spans="1:9" s="68" customFormat="1" x14ac:dyDescent="0.25">
      <c r="A161" s="342"/>
      <c r="B161" s="72"/>
      <c r="C161" s="72"/>
      <c r="D161" s="72"/>
      <c r="E161" s="72"/>
      <c r="F161" s="342"/>
      <c r="G161" s="342"/>
      <c r="H161" s="342"/>
      <c r="I161" s="342"/>
    </row>
    <row r="162" spans="1:9" s="68" customFormat="1" x14ac:dyDescent="0.25">
      <c r="A162" s="342"/>
      <c r="B162" s="72"/>
      <c r="C162" s="72"/>
      <c r="D162" s="72"/>
      <c r="E162" s="72"/>
      <c r="F162" s="342"/>
      <c r="G162" s="342"/>
      <c r="H162" s="342"/>
      <c r="I162" s="342"/>
    </row>
    <row r="163" spans="1:9" s="68" customFormat="1" x14ac:dyDescent="0.25">
      <c r="A163" s="342"/>
      <c r="B163" s="72"/>
      <c r="C163" s="72"/>
      <c r="D163" s="72"/>
      <c r="E163" s="72"/>
      <c r="F163" s="342"/>
      <c r="G163" s="342"/>
      <c r="H163" s="342"/>
      <c r="I163" s="342"/>
    </row>
    <row r="164" spans="1:9" s="68" customFormat="1" x14ac:dyDescent="0.25">
      <c r="A164" s="342"/>
      <c r="B164" s="72"/>
      <c r="C164" s="72"/>
      <c r="D164" s="72"/>
      <c r="E164" s="72"/>
      <c r="F164" s="342"/>
      <c r="G164" s="342"/>
      <c r="H164" s="342"/>
      <c r="I164" s="342"/>
    </row>
    <row r="165" spans="1:9" s="68" customFormat="1" x14ac:dyDescent="0.25">
      <c r="A165" s="342"/>
      <c r="B165" s="72"/>
      <c r="C165" s="72"/>
      <c r="D165" s="72"/>
      <c r="E165" s="72"/>
      <c r="F165" s="342"/>
      <c r="G165" s="342"/>
      <c r="H165" s="342"/>
      <c r="I165" s="342"/>
    </row>
    <row r="166" spans="1:9" s="68" customFormat="1" x14ac:dyDescent="0.25">
      <c r="A166" s="342"/>
      <c r="B166" s="72"/>
      <c r="C166" s="72"/>
      <c r="D166" s="72"/>
      <c r="E166" s="72"/>
      <c r="F166" s="342"/>
      <c r="G166" s="342"/>
      <c r="H166" s="342"/>
      <c r="I166" s="342"/>
    </row>
    <row r="167" spans="1:9" s="68" customFormat="1" x14ac:dyDescent="0.25">
      <c r="A167" s="342"/>
      <c r="B167" s="72"/>
      <c r="C167" s="72"/>
      <c r="D167" s="72"/>
      <c r="E167" s="72"/>
      <c r="F167" s="342"/>
      <c r="G167" s="342"/>
      <c r="H167" s="342"/>
      <c r="I167" s="342"/>
    </row>
    <row r="168" spans="1:9" s="68" customFormat="1" x14ac:dyDescent="0.25">
      <c r="A168" s="342"/>
      <c r="B168" s="72"/>
      <c r="C168" s="72"/>
      <c r="D168" s="72"/>
      <c r="E168" s="72"/>
      <c r="F168" s="342"/>
      <c r="G168" s="342"/>
      <c r="H168" s="342"/>
      <c r="I168" s="342"/>
    </row>
    <row r="169" spans="1:9" s="68" customFormat="1" x14ac:dyDescent="0.25">
      <c r="A169" s="342"/>
      <c r="B169" s="72"/>
      <c r="C169" s="72"/>
      <c r="D169" s="72"/>
      <c r="E169" s="72"/>
      <c r="F169" s="342"/>
      <c r="G169" s="342"/>
      <c r="H169" s="342"/>
      <c r="I169" s="342"/>
    </row>
    <row r="170" spans="1:9" s="68" customFormat="1" x14ac:dyDescent="0.25">
      <c r="A170" s="342"/>
      <c r="B170" s="72"/>
      <c r="C170" s="72"/>
      <c r="D170" s="72"/>
      <c r="E170" s="72"/>
      <c r="F170" s="342"/>
      <c r="G170" s="342"/>
      <c r="H170" s="342"/>
      <c r="I170" s="342"/>
    </row>
    <row r="171" spans="1:9" s="68" customFormat="1" x14ac:dyDescent="0.25">
      <c r="A171" s="342"/>
      <c r="B171" s="72"/>
      <c r="C171" s="72"/>
      <c r="D171" s="72"/>
      <c r="E171" s="72"/>
      <c r="F171" s="342"/>
      <c r="G171" s="342"/>
      <c r="H171" s="342"/>
      <c r="I171" s="342"/>
    </row>
    <row r="172" spans="1:9" s="68" customFormat="1" x14ac:dyDescent="0.25">
      <c r="A172" s="342"/>
      <c r="B172" s="72"/>
      <c r="C172" s="72"/>
      <c r="D172" s="72"/>
      <c r="E172" s="72"/>
      <c r="F172" s="342"/>
      <c r="G172" s="342"/>
      <c r="H172" s="342"/>
      <c r="I172" s="342"/>
    </row>
    <row r="173" spans="1:9" s="68" customFormat="1" x14ac:dyDescent="0.25">
      <c r="A173" s="342"/>
      <c r="B173" s="72"/>
      <c r="C173" s="72"/>
      <c r="D173" s="72"/>
      <c r="E173" s="72"/>
      <c r="F173" s="342"/>
      <c r="G173" s="342"/>
      <c r="H173" s="342"/>
      <c r="I173" s="342"/>
    </row>
    <row r="174" spans="1:9" s="68" customFormat="1" x14ac:dyDescent="0.25">
      <c r="A174" s="342"/>
      <c r="B174" s="72"/>
      <c r="C174" s="72"/>
      <c r="D174" s="72"/>
      <c r="E174" s="72"/>
      <c r="F174" s="342"/>
      <c r="G174" s="342"/>
      <c r="H174" s="342"/>
      <c r="I174" s="342"/>
    </row>
    <row r="175" spans="1:9" s="68" customFormat="1" x14ac:dyDescent="0.25">
      <c r="A175" s="342"/>
      <c r="B175" s="72"/>
      <c r="C175" s="72"/>
      <c r="D175" s="72"/>
      <c r="E175" s="72"/>
      <c r="F175" s="342"/>
      <c r="G175" s="342"/>
      <c r="H175" s="342"/>
      <c r="I175" s="342"/>
    </row>
    <row r="176" spans="1:9" s="68" customFormat="1" x14ac:dyDescent="0.25">
      <c r="A176" s="342"/>
      <c r="B176" s="72"/>
      <c r="C176" s="72"/>
      <c r="D176" s="72"/>
      <c r="E176" s="72"/>
      <c r="F176" s="342"/>
      <c r="G176" s="342"/>
      <c r="H176" s="342"/>
      <c r="I176" s="342"/>
    </row>
    <row r="177" spans="1:9" s="68" customFormat="1" x14ac:dyDescent="0.25">
      <c r="A177" s="342"/>
      <c r="B177" s="72"/>
      <c r="C177" s="72"/>
      <c r="D177" s="72"/>
      <c r="E177" s="72"/>
      <c r="F177" s="342"/>
      <c r="G177" s="342"/>
      <c r="H177" s="342"/>
      <c r="I177" s="342"/>
    </row>
    <row r="178" spans="1:9" s="68" customFormat="1" x14ac:dyDescent="0.25">
      <c r="A178" s="342"/>
      <c r="B178" s="72"/>
      <c r="C178" s="72"/>
      <c r="D178" s="72"/>
      <c r="E178" s="72"/>
      <c r="F178" s="342"/>
      <c r="G178" s="342"/>
      <c r="H178" s="342"/>
      <c r="I178" s="342"/>
    </row>
    <row r="179" spans="1:9" s="68" customFormat="1" x14ac:dyDescent="0.25">
      <c r="A179" s="342"/>
      <c r="B179" s="72"/>
      <c r="C179" s="72"/>
      <c r="D179" s="72"/>
      <c r="E179" s="72"/>
      <c r="F179" s="342"/>
      <c r="G179" s="342"/>
      <c r="H179" s="342"/>
      <c r="I179" s="342"/>
    </row>
    <row r="180" spans="1:9" s="68" customFormat="1" x14ac:dyDescent="0.25">
      <c r="A180" s="342"/>
      <c r="B180" s="72"/>
      <c r="C180" s="72"/>
      <c r="D180" s="72"/>
      <c r="E180" s="72"/>
      <c r="F180" s="342"/>
      <c r="G180" s="342"/>
      <c r="H180" s="342"/>
      <c r="I180" s="342"/>
    </row>
    <row r="181" spans="1:9" s="68" customFormat="1" x14ac:dyDescent="0.25">
      <c r="A181" s="342"/>
      <c r="B181" s="72"/>
      <c r="C181" s="72"/>
      <c r="D181" s="72"/>
      <c r="E181" s="72"/>
      <c r="F181" s="342"/>
      <c r="G181" s="342"/>
      <c r="H181" s="342"/>
      <c r="I181" s="342"/>
    </row>
    <row r="182" spans="1:9" s="68" customFormat="1" x14ac:dyDescent="0.25">
      <c r="A182" s="342"/>
      <c r="B182" s="72"/>
      <c r="C182" s="72"/>
      <c r="D182" s="72"/>
      <c r="E182" s="72"/>
      <c r="F182" s="342"/>
      <c r="G182" s="342"/>
      <c r="H182" s="342"/>
      <c r="I182" s="342"/>
    </row>
    <row r="183" spans="1:9" s="68" customFormat="1" x14ac:dyDescent="0.25">
      <c r="A183" s="342"/>
      <c r="B183" s="72"/>
      <c r="C183" s="72"/>
      <c r="D183" s="72"/>
      <c r="E183" s="72"/>
      <c r="F183" s="342"/>
      <c r="G183" s="342"/>
      <c r="H183" s="342"/>
      <c r="I183" s="342"/>
    </row>
    <row r="184" spans="1:9" s="68" customFormat="1" x14ac:dyDescent="0.25">
      <c r="A184" s="342"/>
      <c r="B184" s="72"/>
      <c r="C184" s="72"/>
      <c r="D184" s="72"/>
      <c r="E184" s="72"/>
      <c r="F184" s="342"/>
      <c r="G184" s="342"/>
      <c r="H184" s="342"/>
      <c r="I184" s="342"/>
    </row>
    <row r="185" spans="1:9" s="68" customFormat="1" x14ac:dyDescent="0.25">
      <c r="A185" s="342"/>
      <c r="B185" s="72"/>
      <c r="C185" s="72"/>
      <c r="D185" s="72"/>
      <c r="E185" s="72"/>
      <c r="F185" s="342"/>
      <c r="G185" s="342"/>
      <c r="H185" s="342"/>
      <c r="I185" s="342"/>
    </row>
    <row r="186" spans="1:9" s="68" customFormat="1" x14ac:dyDescent="0.25">
      <c r="A186" s="342"/>
      <c r="B186" s="72"/>
      <c r="C186" s="72"/>
      <c r="D186" s="72"/>
      <c r="E186" s="72"/>
      <c r="F186" s="342"/>
      <c r="G186" s="342"/>
      <c r="H186" s="342"/>
      <c r="I186" s="342"/>
    </row>
    <row r="187" spans="1:9" s="68" customFormat="1" x14ac:dyDescent="0.25">
      <c r="A187" s="342"/>
      <c r="B187" s="72"/>
      <c r="C187" s="72"/>
      <c r="D187" s="72"/>
      <c r="E187" s="72"/>
      <c r="F187" s="342"/>
      <c r="G187" s="342"/>
      <c r="H187" s="342"/>
      <c r="I187" s="342"/>
    </row>
    <row r="188" spans="1:9" s="68" customFormat="1" x14ac:dyDescent="0.25">
      <c r="A188" s="342"/>
      <c r="B188" s="72"/>
      <c r="C188" s="72"/>
      <c r="D188" s="72"/>
      <c r="E188" s="72"/>
      <c r="F188" s="342"/>
      <c r="G188" s="342"/>
      <c r="H188" s="342"/>
      <c r="I188" s="342"/>
    </row>
    <row r="189" spans="1:9" s="68" customFormat="1" x14ac:dyDescent="0.25">
      <c r="A189" s="342"/>
      <c r="B189" s="72"/>
      <c r="C189" s="72"/>
      <c r="D189" s="72"/>
      <c r="E189" s="72"/>
      <c r="F189" s="342"/>
      <c r="G189" s="342"/>
      <c r="H189" s="342"/>
      <c r="I189" s="342"/>
    </row>
    <row r="190" spans="1:9" s="68" customFormat="1" x14ac:dyDescent="0.25">
      <c r="A190" s="342"/>
      <c r="B190" s="72"/>
      <c r="C190" s="72"/>
      <c r="D190" s="72"/>
      <c r="E190" s="72"/>
      <c r="F190" s="342"/>
      <c r="G190" s="342"/>
      <c r="H190" s="342"/>
      <c r="I190" s="342"/>
    </row>
    <row r="191" spans="1:9" s="68" customFormat="1" x14ac:dyDescent="0.25">
      <c r="A191" s="342"/>
      <c r="B191" s="72"/>
      <c r="C191" s="72"/>
      <c r="D191" s="72"/>
      <c r="E191" s="72"/>
      <c r="F191" s="342"/>
      <c r="G191" s="342"/>
      <c r="H191" s="342"/>
      <c r="I191" s="342"/>
    </row>
    <row r="192" spans="1:9" s="68" customFormat="1" x14ac:dyDescent="0.25">
      <c r="A192" s="342"/>
      <c r="B192" s="72"/>
      <c r="C192" s="72"/>
      <c r="D192" s="72"/>
      <c r="E192" s="72"/>
      <c r="F192" s="342"/>
      <c r="G192" s="342"/>
      <c r="H192" s="342"/>
      <c r="I192" s="342"/>
    </row>
    <row r="193" spans="1:9" s="68" customFormat="1" x14ac:dyDescent="0.25">
      <c r="A193" s="342"/>
      <c r="B193" s="72"/>
      <c r="C193" s="72"/>
      <c r="D193" s="72"/>
      <c r="E193" s="72"/>
      <c r="F193" s="342"/>
      <c r="G193" s="342"/>
      <c r="H193" s="342"/>
      <c r="I193" s="342"/>
    </row>
    <row r="194" spans="1:9" s="68" customFormat="1" x14ac:dyDescent="0.25">
      <c r="A194" s="342"/>
      <c r="B194" s="72"/>
      <c r="C194" s="72"/>
      <c r="D194" s="72"/>
      <c r="E194" s="72"/>
      <c r="F194" s="342"/>
      <c r="G194" s="342"/>
      <c r="H194" s="342"/>
      <c r="I194" s="342"/>
    </row>
    <row r="195" spans="1:9" s="68" customFormat="1" x14ac:dyDescent="0.25">
      <c r="A195" s="342"/>
      <c r="B195" s="72"/>
      <c r="C195" s="72"/>
      <c r="D195" s="72"/>
      <c r="E195" s="72"/>
      <c r="F195" s="342"/>
      <c r="G195" s="342"/>
      <c r="H195" s="342"/>
      <c r="I195" s="342"/>
    </row>
    <row r="196" spans="1:9" s="68" customFormat="1" x14ac:dyDescent="0.25">
      <c r="A196" s="342"/>
      <c r="B196" s="72"/>
      <c r="C196" s="72"/>
      <c r="D196" s="72"/>
      <c r="E196" s="72"/>
      <c r="F196" s="342"/>
      <c r="G196" s="342"/>
      <c r="H196" s="342"/>
      <c r="I196" s="342"/>
    </row>
    <row r="197" spans="1:9" s="68" customFormat="1" x14ac:dyDescent="0.25">
      <c r="A197" s="342"/>
      <c r="B197" s="72"/>
      <c r="C197" s="72"/>
      <c r="D197" s="72"/>
      <c r="E197" s="72"/>
      <c r="F197" s="342"/>
      <c r="G197" s="342"/>
      <c r="H197" s="342"/>
      <c r="I197" s="342"/>
    </row>
    <row r="198" spans="1:9" s="68" customFormat="1" x14ac:dyDescent="0.25">
      <c r="A198" s="342"/>
      <c r="B198" s="72"/>
      <c r="C198" s="72"/>
      <c r="D198" s="72"/>
      <c r="E198" s="72"/>
      <c r="F198" s="342"/>
      <c r="G198" s="342"/>
      <c r="H198" s="342"/>
      <c r="I198" s="342"/>
    </row>
    <row r="199" spans="1:9" s="68" customFormat="1" x14ac:dyDescent="0.25">
      <c r="A199" s="342"/>
      <c r="B199" s="72"/>
      <c r="C199" s="72"/>
      <c r="D199" s="72"/>
      <c r="E199" s="72"/>
      <c r="F199" s="342"/>
      <c r="G199" s="342"/>
      <c r="H199" s="342"/>
      <c r="I199" s="342"/>
    </row>
    <row r="200" spans="1:9" s="68" customFormat="1" x14ac:dyDescent="0.25">
      <c r="A200" s="342"/>
      <c r="B200" s="72"/>
      <c r="C200" s="72"/>
      <c r="D200" s="72"/>
      <c r="E200" s="72"/>
      <c r="F200" s="342"/>
      <c r="G200" s="342"/>
      <c r="H200" s="342"/>
      <c r="I200" s="342"/>
    </row>
    <row r="201" spans="1:9" s="68" customFormat="1" x14ac:dyDescent="0.25">
      <c r="A201" s="342"/>
      <c r="B201" s="72"/>
      <c r="C201" s="72"/>
      <c r="D201" s="72"/>
      <c r="E201" s="72"/>
      <c r="F201" s="342"/>
      <c r="G201" s="342"/>
      <c r="H201" s="342"/>
      <c r="I201" s="342"/>
    </row>
    <row r="202" spans="1:9" s="68" customFormat="1" x14ac:dyDescent="0.25">
      <c r="A202" s="342"/>
      <c r="B202" s="72"/>
      <c r="C202" s="72"/>
      <c r="D202" s="72"/>
      <c r="E202" s="72"/>
      <c r="F202" s="342"/>
      <c r="G202" s="342"/>
      <c r="H202" s="342"/>
      <c r="I202" s="342"/>
    </row>
    <row r="203" spans="1:9" s="68" customFormat="1" x14ac:dyDescent="0.25">
      <c r="A203" s="342"/>
      <c r="B203" s="72"/>
      <c r="C203" s="72"/>
      <c r="D203" s="72"/>
      <c r="E203" s="72"/>
      <c r="F203" s="342"/>
      <c r="G203" s="342"/>
      <c r="H203" s="342"/>
      <c r="I203" s="342"/>
    </row>
    <row r="204" spans="1:9" s="68" customFormat="1" x14ac:dyDescent="0.25">
      <c r="A204" s="342"/>
      <c r="B204" s="72"/>
      <c r="C204" s="72"/>
      <c r="D204" s="72"/>
      <c r="E204" s="72"/>
      <c r="F204" s="342"/>
      <c r="G204" s="342"/>
      <c r="H204" s="342"/>
      <c r="I204" s="342"/>
    </row>
    <row r="205" spans="1:9" s="68" customFormat="1" x14ac:dyDescent="0.25">
      <c r="A205" s="342"/>
      <c r="B205" s="72"/>
      <c r="C205" s="72"/>
      <c r="D205" s="72"/>
      <c r="E205" s="72"/>
      <c r="F205" s="342"/>
      <c r="G205" s="342"/>
      <c r="H205" s="342"/>
      <c r="I205" s="342"/>
    </row>
    <row r="206" spans="1:9" s="68" customFormat="1" x14ac:dyDescent="0.25">
      <c r="A206" s="342"/>
      <c r="B206" s="72"/>
      <c r="C206" s="72"/>
      <c r="D206" s="72"/>
      <c r="E206" s="72"/>
      <c r="F206" s="342"/>
      <c r="G206" s="342"/>
      <c r="H206" s="342"/>
      <c r="I206" s="342"/>
    </row>
    <row r="207" spans="1:9" s="68" customFormat="1" x14ac:dyDescent="0.25">
      <c r="A207" s="342"/>
      <c r="B207" s="72"/>
      <c r="C207" s="72"/>
      <c r="D207" s="72"/>
      <c r="E207" s="72"/>
      <c r="F207" s="342"/>
      <c r="G207" s="342"/>
      <c r="H207" s="342"/>
      <c r="I207" s="342"/>
    </row>
    <row r="208" spans="1:9" s="68" customFormat="1" x14ac:dyDescent="0.25">
      <c r="A208" s="342"/>
      <c r="B208" s="72"/>
      <c r="C208" s="72"/>
      <c r="D208" s="72"/>
      <c r="E208" s="72"/>
      <c r="F208" s="342"/>
      <c r="G208" s="342"/>
      <c r="H208" s="342"/>
      <c r="I208" s="342"/>
    </row>
    <row r="209" spans="1:9" s="68" customFormat="1" x14ac:dyDescent="0.25">
      <c r="A209" s="342"/>
      <c r="B209" s="72"/>
      <c r="C209" s="72"/>
      <c r="D209" s="72"/>
      <c r="E209" s="72"/>
      <c r="F209" s="342"/>
      <c r="G209" s="342"/>
      <c r="H209" s="342"/>
      <c r="I209" s="342"/>
    </row>
    <row r="210" spans="1:9" s="68" customFormat="1" x14ac:dyDescent="0.25">
      <c r="A210" s="342"/>
      <c r="B210" s="72"/>
      <c r="C210" s="72"/>
      <c r="D210" s="72"/>
      <c r="E210" s="72"/>
      <c r="F210" s="342"/>
      <c r="G210" s="342"/>
      <c r="H210" s="342"/>
      <c r="I210" s="342"/>
    </row>
    <row r="211" spans="1:9" s="68" customFormat="1" x14ac:dyDescent="0.25">
      <c r="A211" s="342"/>
      <c r="B211" s="72"/>
      <c r="C211" s="72"/>
      <c r="D211" s="72"/>
      <c r="E211" s="72"/>
      <c r="F211" s="342"/>
      <c r="G211" s="342"/>
      <c r="H211" s="342"/>
      <c r="I211" s="342"/>
    </row>
    <row r="212" spans="1:9" s="68" customFormat="1" x14ac:dyDescent="0.25">
      <c r="A212" s="342"/>
      <c r="B212" s="72"/>
      <c r="C212" s="72"/>
      <c r="D212" s="72"/>
      <c r="E212" s="72"/>
      <c r="F212" s="342"/>
      <c r="G212" s="342"/>
      <c r="H212" s="342"/>
      <c r="I212" s="342"/>
    </row>
    <row r="213" spans="1:9" s="68" customFormat="1" x14ac:dyDescent="0.25">
      <c r="A213" s="342"/>
      <c r="B213" s="72"/>
      <c r="C213" s="72"/>
      <c r="D213" s="72"/>
      <c r="E213" s="72"/>
      <c r="F213" s="342"/>
      <c r="G213" s="342"/>
      <c r="H213" s="342"/>
      <c r="I213" s="342"/>
    </row>
    <row r="214" spans="1:9" s="68" customFormat="1" x14ac:dyDescent="0.25">
      <c r="A214" s="342"/>
      <c r="B214" s="72"/>
      <c r="C214" s="72"/>
      <c r="D214" s="72"/>
      <c r="E214" s="72"/>
      <c r="F214" s="342"/>
      <c r="G214" s="342"/>
      <c r="H214" s="342"/>
      <c r="I214" s="342"/>
    </row>
    <row r="215" spans="1:9" s="68" customFormat="1" x14ac:dyDescent="0.25">
      <c r="A215" s="342"/>
      <c r="B215" s="72"/>
      <c r="C215" s="72"/>
      <c r="D215" s="72"/>
      <c r="E215" s="72"/>
      <c r="F215" s="342"/>
      <c r="G215" s="342"/>
      <c r="H215" s="342"/>
      <c r="I215" s="342"/>
    </row>
    <row r="216" spans="1:9" s="68" customFormat="1" x14ac:dyDescent="0.25">
      <c r="A216" s="342"/>
      <c r="B216" s="72"/>
      <c r="C216" s="72"/>
      <c r="D216" s="72"/>
      <c r="E216" s="72"/>
      <c r="F216" s="342"/>
      <c r="G216" s="342"/>
      <c r="H216" s="342"/>
      <c r="I216" s="342"/>
    </row>
    <row r="217" spans="1:9" s="68" customFormat="1" x14ac:dyDescent="0.25">
      <c r="A217" s="342"/>
      <c r="B217" s="72"/>
      <c r="C217" s="72"/>
      <c r="D217" s="72"/>
      <c r="E217" s="72"/>
      <c r="F217" s="342"/>
      <c r="G217" s="342"/>
      <c r="H217" s="342"/>
      <c r="I217" s="342"/>
    </row>
    <row r="218" spans="1:9" s="68" customFormat="1" x14ac:dyDescent="0.25">
      <c r="A218" s="342"/>
      <c r="B218" s="72"/>
      <c r="C218" s="72"/>
      <c r="D218" s="72"/>
      <c r="E218" s="72"/>
      <c r="F218" s="342"/>
      <c r="G218" s="342"/>
      <c r="H218" s="342"/>
      <c r="I218" s="342"/>
    </row>
    <row r="219" spans="1:9" s="68" customFormat="1" x14ac:dyDescent="0.25">
      <c r="A219" s="342"/>
      <c r="B219" s="72"/>
      <c r="C219" s="72"/>
      <c r="D219" s="72"/>
      <c r="E219" s="72"/>
      <c r="F219" s="342"/>
      <c r="G219" s="342"/>
      <c r="H219" s="342"/>
      <c r="I219" s="342"/>
    </row>
    <row r="220" spans="1:9" s="68" customFormat="1" x14ac:dyDescent="0.25">
      <c r="A220" s="342"/>
      <c r="B220" s="72"/>
      <c r="C220" s="72"/>
      <c r="D220" s="72"/>
      <c r="E220" s="72"/>
      <c r="F220" s="342"/>
      <c r="G220" s="342"/>
      <c r="H220" s="342"/>
      <c r="I220" s="342"/>
    </row>
    <row r="221" spans="1:9" s="68" customFormat="1" x14ac:dyDescent="0.25">
      <c r="A221" s="342"/>
      <c r="B221" s="72"/>
      <c r="C221" s="72"/>
      <c r="D221" s="72"/>
      <c r="E221" s="72"/>
      <c r="F221" s="342"/>
      <c r="G221" s="342"/>
      <c r="H221" s="342"/>
      <c r="I221" s="342"/>
    </row>
    <row r="222" spans="1:9" s="68" customFormat="1" x14ac:dyDescent="0.25">
      <c r="A222" s="342"/>
      <c r="B222" s="72"/>
      <c r="C222" s="72"/>
      <c r="D222" s="72"/>
      <c r="E222" s="72"/>
      <c r="F222" s="342"/>
      <c r="G222" s="342"/>
      <c r="H222" s="342"/>
      <c r="I222" s="342"/>
    </row>
    <row r="223" spans="1:9" s="68" customFormat="1" x14ac:dyDescent="0.25">
      <c r="A223" s="342"/>
      <c r="B223" s="72"/>
      <c r="C223" s="72"/>
      <c r="D223" s="72"/>
      <c r="E223" s="72"/>
      <c r="F223" s="342"/>
      <c r="G223" s="342"/>
      <c r="H223" s="342"/>
      <c r="I223" s="342"/>
    </row>
    <row r="224" spans="1:9" s="68" customFormat="1" x14ac:dyDescent="0.25">
      <c r="A224" s="342"/>
      <c r="B224" s="72"/>
      <c r="C224" s="72"/>
      <c r="D224" s="72"/>
      <c r="E224" s="72"/>
      <c r="F224" s="342"/>
      <c r="G224" s="342"/>
      <c r="H224" s="342"/>
      <c r="I224" s="342"/>
    </row>
    <row r="225" spans="1:9" s="68" customFormat="1" x14ac:dyDescent="0.25">
      <c r="A225" s="342"/>
      <c r="B225" s="72"/>
      <c r="C225" s="72"/>
      <c r="D225" s="72"/>
      <c r="E225" s="72"/>
      <c r="F225" s="342"/>
      <c r="G225" s="342"/>
      <c r="H225" s="342"/>
      <c r="I225" s="342"/>
    </row>
    <row r="226" spans="1:9" s="68" customFormat="1" x14ac:dyDescent="0.25">
      <c r="A226" s="342"/>
      <c r="B226" s="72"/>
      <c r="C226" s="72"/>
      <c r="D226" s="72"/>
      <c r="E226" s="72"/>
      <c r="F226" s="342"/>
      <c r="G226" s="342"/>
      <c r="H226" s="342"/>
      <c r="I226" s="342"/>
    </row>
    <row r="227" spans="1:9" s="68" customFormat="1" x14ac:dyDescent="0.25">
      <c r="A227" s="342"/>
      <c r="B227" s="72"/>
      <c r="C227" s="72"/>
      <c r="D227" s="72"/>
      <c r="E227" s="72"/>
      <c r="F227" s="342"/>
      <c r="G227" s="342"/>
      <c r="H227" s="342"/>
      <c r="I227" s="342"/>
    </row>
    <row r="228" spans="1:9" s="68" customFormat="1" x14ac:dyDescent="0.25">
      <c r="A228" s="342"/>
      <c r="B228" s="72"/>
      <c r="C228" s="72"/>
      <c r="D228" s="72"/>
      <c r="E228" s="72"/>
      <c r="F228" s="342"/>
      <c r="G228" s="342"/>
      <c r="H228" s="342"/>
      <c r="I228" s="342"/>
    </row>
    <row r="229" spans="1:9" s="68" customFormat="1" x14ac:dyDescent="0.25">
      <c r="A229" s="342"/>
      <c r="B229" s="72"/>
      <c r="C229" s="72"/>
      <c r="D229" s="72"/>
      <c r="E229" s="72"/>
      <c r="F229" s="342"/>
      <c r="G229" s="342"/>
      <c r="H229" s="342"/>
      <c r="I229" s="342"/>
    </row>
    <row r="230" spans="1:9" s="68" customFormat="1" x14ac:dyDescent="0.25">
      <c r="A230" s="342"/>
      <c r="B230" s="72"/>
      <c r="C230" s="72"/>
      <c r="D230" s="72"/>
      <c r="E230" s="72"/>
      <c r="F230" s="342"/>
      <c r="G230" s="342"/>
      <c r="H230" s="342"/>
      <c r="I230" s="342"/>
    </row>
    <row r="231" spans="1:9" s="68" customFormat="1" x14ac:dyDescent="0.25">
      <c r="A231" s="342"/>
      <c r="B231" s="72"/>
      <c r="C231" s="72"/>
      <c r="D231" s="72"/>
      <c r="E231" s="72"/>
      <c r="F231" s="342"/>
      <c r="G231" s="342"/>
      <c r="H231" s="342"/>
      <c r="I231" s="342"/>
    </row>
    <row r="232" spans="1:9" s="68" customFormat="1" x14ac:dyDescent="0.25">
      <c r="A232" s="342"/>
      <c r="B232" s="72"/>
      <c r="C232" s="72"/>
      <c r="D232" s="72"/>
      <c r="E232" s="72"/>
      <c r="F232" s="342"/>
      <c r="G232" s="342"/>
      <c r="H232" s="342"/>
      <c r="I232" s="342"/>
    </row>
    <row r="233" spans="1:9" s="68" customFormat="1" x14ac:dyDescent="0.25">
      <c r="A233" s="342"/>
      <c r="B233" s="72"/>
      <c r="C233" s="72"/>
      <c r="D233" s="72"/>
      <c r="E233" s="72"/>
      <c r="F233" s="342"/>
      <c r="G233" s="342"/>
      <c r="H233" s="342"/>
      <c r="I233" s="342"/>
    </row>
    <row r="234" spans="1:9" s="68" customFormat="1" x14ac:dyDescent="0.25">
      <c r="A234" s="342"/>
      <c r="B234" s="72"/>
      <c r="C234" s="72"/>
      <c r="D234" s="72"/>
      <c r="E234" s="72"/>
      <c r="F234" s="342"/>
      <c r="G234" s="342"/>
      <c r="H234" s="342"/>
      <c r="I234" s="342"/>
    </row>
    <row r="235" spans="1:9" s="68" customFormat="1" x14ac:dyDescent="0.25">
      <c r="A235" s="342"/>
      <c r="B235" s="72"/>
      <c r="C235" s="72"/>
      <c r="D235" s="72"/>
      <c r="E235" s="72"/>
      <c r="F235" s="342"/>
      <c r="G235" s="342"/>
      <c r="H235" s="342"/>
      <c r="I235" s="342"/>
    </row>
    <row r="236" spans="1:9" s="68" customFormat="1" x14ac:dyDescent="0.25">
      <c r="A236" s="342"/>
      <c r="B236" s="72"/>
      <c r="C236" s="72"/>
      <c r="D236" s="72"/>
      <c r="E236" s="72"/>
      <c r="F236" s="342"/>
      <c r="G236" s="342"/>
      <c r="H236" s="342"/>
      <c r="I236" s="342"/>
    </row>
    <row r="237" spans="1:9" s="68" customFormat="1" x14ac:dyDescent="0.25">
      <c r="A237" s="342"/>
      <c r="B237" s="72"/>
      <c r="C237" s="72"/>
      <c r="D237" s="72"/>
      <c r="E237" s="72"/>
      <c r="F237" s="342"/>
      <c r="G237" s="342"/>
      <c r="H237" s="342"/>
      <c r="I237" s="342"/>
    </row>
    <row r="238" spans="1:9" s="68" customFormat="1" x14ac:dyDescent="0.25">
      <c r="A238" s="342"/>
      <c r="B238" s="72"/>
      <c r="C238" s="72"/>
      <c r="D238" s="72"/>
      <c r="E238" s="72"/>
      <c r="F238" s="342"/>
      <c r="G238" s="342"/>
      <c r="H238" s="342"/>
      <c r="I238" s="342"/>
    </row>
    <row r="239" spans="1:9" s="68" customFormat="1" x14ac:dyDescent="0.25">
      <c r="A239" s="342"/>
      <c r="B239" s="72"/>
      <c r="C239" s="72"/>
      <c r="D239" s="72"/>
      <c r="E239" s="72"/>
      <c r="F239" s="342"/>
      <c r="G239" s="342"/>
      <c r="H239" s="342"/>
      <c r="I239" s="342"/>
    </row>
    <row r="240" spans="1:9" s="68" customFormat="1" x14ac:dyDescent="0.25">
      <c r="A240" s="342"/>
      <c r="B240" s="72"/>
      <c r="C240" s="72"/>
      <c r="D240" s="72"/>
      <c r="E240" s="72"/>
      <c r="F240" s="342"/>
      <c r="G240" s="342"/>
      <c r="H240" s="342"/>
      <c r="I240" s="342"/>
    </row>
    <row r="241" spans="1:9" s="68" customFormat="1" x14ac:dyDescent="0.25">
      <c r="A241" s="342"/>
      <c r="B241" s="72"/>
      <c r="C241" s="72"/>
      <c r="D241" s="72"/>
      <c r="E241" s="72"/>
      <c r="F241" s="342"/>
      <c r="G241" s="342"/>
      <c r="H241" s="342"/>
      <c r="I241" s="342"/>
    </row>
    <row r="242" spans="1:9" s="68" customFormat="1" x14ac:dyDescent="0.25">
      <c r="A242" s="342"/>
      <c r="B242" s="72"/>
      <c r="C242" s="72"/>
      <c r="D242" s="72"/>
      <c r="E242" s="72"/>
      <c r="F242" s="342"/>
      <c r="G242" s="342"/>
      <c r="H242" s="342"/>
      <c r="I242" s="342"/>
    </row>
    <row r="243" spans="1:9" s="68" customFormat="1" x14ac:dyDescent="0.25">
      <c r="A243" s="342"/>
      <c r="B243" s="72"/>
      <c r="C243" s="72"/>
      <c r="D243" s="72"/>
      <c r="E243" s="72"/>
      <c r="F243" s="342"/>
      <c r="G243" s="342"/>
      <c r="H243" s="342"/>
      <c r="I243" s="342"/>
    </row>
    <row r="244" spans="1:9" s="68" customFormat="1" x14ac:dyDescent="0.25">
      <c r="A244" s="342"/>
      <c r="B244" s="72"/>
      <c r="C244" s="72"/>
      <c r="D244" s="72"/>
      <c r="E244" s="72"/>
      <c r="F244" s="342"/>
      <c r="G244" s="342"/>
      <c r="H244" s="342"/>
      <c r="I244" s="342"/>
    </row>
    <row r="245" spans="1:9" s="68" customFormat="1" x14ac:dyDescent="0.25">
      <c r="A245" s="342"/>
      <c r="B245" s="72"/>
      <c r="C245" s="72"/>
      <c r="D245" s="72"/>
      <c r="E245" s="72"/>
      <c r="F245" s="342"/>
      <c r="G245" s="342"/>
      <c r="H245" s="342"/>
      <c r="I245" s="342"/>
    </row>
    <row r="246" spans="1:9" s="68" customFormat="1" x14ac:dyDescent="0.25">
      <c r="A246" s="342"/>
      <c r="B246" s="72"/>
      <c r="C246" s="72"/>
      <c r="D246" s="72"/>
      <c r="E246" s="72"/>
      <c r="F246" s="342"/>
      <c r="G246" s="342"/>
      <c r="H246" s="342"/>
      <c r="I246" s="342"/>
    </row>
    <row r="247" spans="1:9" s="68" customFormat="1" x14ac:dyDescent="0.25">
      <c r="A247" s="342"/>
      <c r="B247" s="72"/>
      <c r="C247" s="72"/>
      <c r="D247" s="72"/>
      <c r="E247" s="72"/>
      <c r="F247" s="342"/>
      <c r="G247" s="342"/>
      <c r="H247" s="342"/>
      <c r="I247" s="342"/>
    </row>
    <row r="248" spans="1:9" s="68" customFormat="1" x14ac:dyDescent="0.25">
      <c r="A248" s="342"/>
      <c r="B248" s="72"/>
      <c r="C248" s="72"/>
      <c r="D248" s="72"/>
      <c r="E248" s="72"/>
      <c r="F248" s="342"/>
      <c r="G248" s="342"/>
      <c r="H248" s="342"/>
      <c r="I248" s="342"/>
    </row>
    <row r="249" spans="1:9" s="68" customFormat="1" x14ac:dyDescent="0.25">
      <c r="A249" s="342"/>
      <c r="B249" s="72"/>
      <c r="C249" s="72"/>
      <c r="D249" s="72"/>
      <c r="E249" s="72"/>
      <c r="F249" s="342"/>
      <c r="G249" s="342"/>
      <c r="H249" s="342"/>
      <c r="I249" s="342"/>
    </row>
    <row r="250" spans="1:9" s="68" customFormat="1" x14ac:dyDescent="0.25">
      <c r="A250" s="342"/>
      <c r="B250" s="72"/>
      <c r="C250" s="72"/>
      <c r="D250" s="72"/>
      <c r="E250" s="72"/>
      <c r="F250" s="342"/>
      <c r="G250" s="342"/>
      <c r="H250" s="342"/>
      <c r="I250" s="342"/>
    </row>
    <row r="251" spans="1:9" s="68" customFormat="1" x14ac:dyDescent="0.25">
      <c r="A251" s="342"/>
      <c r="B251" s="72"/>
      <c r="C251" s="72"/>
      <c r="D251" s="72"/>
      <c r="E251" s="72"/>
      <c r="F251" s="342"/>
      <c r="G251" s="342"/>
      <c r="H251" s="342"/>
      <c r="I251" s="342"/>
    </row>
    <row r="252" spans="1:9" s="68" customFormat="1" x14ac:dyDescent="0.25">
      <c r="A252" s="342"/>
      <c r="B252" s="72"/>
      <c r="C252" s="72"/>
      <c r="D252" s="72"/>
      <c r="E252" s="72"/>
      <c r="F252" s="342"/>
      <c r="G252" s="342"/>
      <c r="H252" s="342"/>
      <c r="I252" s="342"/>
    </row>
    <row r="253" spans="1:9" s="68" customFormat="1" x14ac:dyDescent="0.25">
      <c r="A253" s="342"/>
      <c r="B253" s="72"/>
      <c r="C253" s="72"/>
      <c r="D253" s="72"/>
      <c r="E253" s="72"/>
      <c r="F253" s="342"/>
      <c r="G253" s="342"/>
      <c r="H253" s="342"/>
      <c r="I253" s="342"/>
    </row>
    <row r="254" spans="1:9" s="68" customFormat="1" x14ac:dyDescent="0.25">
      <c r="A254" s="342"/>
      <c r="B254" s="72"/>
      <c r="C254" s="72"/>
      <c r="D254" s="72"/>
      <c r="E254" s="72"/>
      <c r="F254" s="342"/>
      <c r="G254" s="342"/>
      <c r="H254" s="342"/>
      <c r="I254" s="342"/>
    </row>
    <row r="255" spans="1:9" s="68" customFormat="1" x14ac:dyDescent="0.25">
      <c r="A255" s="342"/>
      <c r="B255" s="72"/>
      <c r="C255" s="72"/>
      <c r="D255" s="72"/>
      <c r="E255" s="72"/>
      <c r="F255" s="342"/>
      <c r="G255" s="342"/>
      <c r="H255" s="342"/>
      <c r="I255" s="342"/>
    </row>
    <row r="256" spans="1:9" s="68" customFormat="1" x14ac:dyDescent="0.25">
      <c r="A256" s="342"/>
      <c r="B256" s="72"/>
      <c r="C256" s="72"/>
      <c r="D256" s="72"/>
      <c r="E256" s="72"/>
      <c r="F256" s="342"/>
      <c r="G256" s="342"/>
      <c r="H256" s="342"/>
      <c r="I256" s="342"/>
    </row>
    <row r="257" spans="1:9" s="68" customFormat="1" x14ac:dyDescent="0.25">
      <c r="A257" s="342"/>
      <c r="B257" s="72"/>
      <c r="C257" s="72"/>
      <c r="D257" s="72"/>
      <c r="E257" s="72"/>
      <c r="F257" s="342"/>
      <c r="G257" s="342"/>
      <c r="H257" s="342"/>
      <c r="I257" s="342"/>
    </row>
    <row r="258" spans="1:9" s="68" customFormat="1" x14ac:dyDescent="0.25">
      <c r="A258" s="342"/>
      <c r="B258" s="72"/>
      <c r="C258" s="72"/>
      <c r="D258" s="72"/>
      <c r="E258" s="72"/>
      <c r="F258" s="342"/>
      <c r="G258" s="342"/>
      <c r="H258" s="342"/>
      <c r="I258" s="342"/>
    </row>
    <row r="259" spans="1:9" s="68" customFormat="1" x14ac:dyDescent="0.25">
      <c r="A259" s="342"/>
      <c r="B259" s="72"/>
      <c r="C259" s="72"/>
      <c r="D259" s="72"/>
      <c r="E259" s="72"/>
      <c r="F259" s="342"/>
      <c r="G259" s="342"/>
      <c r="H259" s="342"/>
      <c r="I259" s="342"/>
    </row>
    <row r="260" spans="1:9" s="68" customFormat="1" x14ac:dyDescent="0.25">
      <c r="A260" s="342"/>
      <c r="B260" s="72"/>
      <c r="C260" s="72"/>
      <c r="D260" s="72"/>
      <c r="E260" s="72"/>
      <c r="F260" s="342"/>
      <c r="G260" s="342"/>
      <c r="H260" s="342"/>
      <c r="I260" s="342"/>
    </row>
    <row r="261" spans="1:9" s="68" customFormat="1" x14ac:dyDescent="0.25">
      <c r="A261" s="342"/>
      <c r="B261" s="72"/>
      <c r="C261" s="72"/>
      <c r="D261" s="72"/>
      <c r="E261" s="72"/>
      <c r="F261" s="342"/>
      <c r="G261" s="342"/>
      <c r="H261" s="342"/>
      <c r="I261" s="342"/>
    </row>
    <row r="262" spans="1:9" s="68" customFormat="1" x14ac:dyDescent="0.25">
      <c r="A262" s="342"/>
      <c r="B262" s="72"/>
      <c r="C262" s="72"/>
      <c r="D262" s="72"/>
      <c r="E262" s="72"/>
      <c r="F262" s="342"/>
      <c r="G262" s="342"/>
      <c r="H262" s="342"/>
      <c r="I262" s="342"/>
    </row>
    <row r="263" spans="1:9" s="68" customFormat="1" x14ac:dyDescent="0.25">
      <c r="A263" s="342"/>
      <c r="B263" s="72"/>
      <c r="C263" s="72"/>
      <c r="D263" s="72"/>
      <c r="E263" s="72"/>
      <c r="F263" s="342"/>
      <c r="G263" s="342"/>
      <c r="H263" s="342"/>
      <c r="I263" s="342"/>
    </row>
    <row r="264" spans="1:9" s="68" customFormat="1" x14ac:dyDescent="0.25">
      <c r="A264" s="342"/>
      <c r="B264" s="72"/>
      <c r="C264" s="72"/>
      <c r="D264" s="72"/>
      <c r="E264" s="72"/>
      <c r="F264" s="342"/>
      <c r="G264" s="342"/>
      <c r="H264" s="342"/>
      <c r="I264" s="342"/>
    </row>
    <row r="265" spans="1:9" s="68" customFormat="1" x14ac:dyDescent="0.25">
      <c r="A265" s="342"/>
      <c r="B265" s="72"/>
      <c r="C265" s="72"/>
      <c r="D265" s="72"/>
      <c r="E265" s="72"/>
      <c r="F265" s="342"/>
      <c r="G265" s="342"/>
      <c r="H265" s="342"/>
      <c r="I265" s="342"/>
    </row>
    <row r="266" spans="1:9" s="68" customFormat="1" x14ac:dyDescent="0.25">
      <c r="A266" s="342"/>
      <c r="B266" s="72"/>
      <c r="C266" s="72"/>
      <c r="D266" s="72"/>
      <c r="E266" s="72"/>
      <c r="F266" s="342"/>
      <c r="G266" s="342"/>
      <c r="H266" s="342"/>
      <c r="I266" s="342"/>
    </row>
    <row r="267" spans="1:9" s="68" customFormat="1" x14ac:dyDescent="0.25">
      <c r="A267" s="342"/>
      <c r="B267" s="72"/>
      <c r="C267" s="72"/>
      <c r="D267" s="72"/>
      <c r="E267" s="72"/>
      <c r="F267" s="342"/>
      <c r="G267" s="342"/>
      <c r="H267" s="342"/>
      <c r="I267" s="342"/>
    </row>
    <row r="268" spans="1:9" s="68" customFormat="1" x14ac:dyDescent="0.25">
      <c r="A268" s="342"/>
      <c r="B268" s="72"/>
      <c r="C268" s="72"/>
      <c r="D268" s="72"/>
      <c r="E268" s="72"/>
      <c r="F268" s="342"/>
      <c r="G268" s="342"/>
      <c r="H268" s="342"/>
      <c r="I268" s="342"/>
    </row>
    <row r="269" spans="1:9" s="68" customFormat="1" x14ac:dyDescent="0.25">
      <c r="A269" s="342"/>
      <c r="B269" s="72"/>
      <c r="C269" s="72"/>
      <c r="D269" s="72"/>
      <c r="E269" s="72"/>
      <c r="F269" s="342"/>
      <c r="G269" s="342"/>
      <c r="H269" s="342"/>
      <c r="I269" s="342"/>
    </row>
    <row r="270" spans="1:9" s="68" customFormat="1" x14ac:dyDescent="0.25">
      <c r="A270" s="342"/>
      <c r="B270" s="72"/>
      <c r="C270" s="72"/>
      <c r="D270" s="72"/>
      <c r="E270" s="72"/>
      <c r="F270" s="342"/>
      <c r="G270" s="342"/>
      <c r="H270" s="342"/>
      <c r="I270" s="342"/>
    </row>
    <row r="271" spans="1:9" s="68" customFormat="1" x14ac:dyDescent="0.25">
      <c r="A271" s="342"/>
      <c r="B271" s="72"/>
      <c r="C271" s="72"/>
      <c r="D271" s="72"/>
      <c r="E271" s="72"/>
      <c r="F271" s="342"/>
      <c r="G271" s="342"/>
      <c r="H271" s="342"/>
      <c r="I271" s="342"/>
    </row>
    <row r="272" spans="1:9" s="68" customFormat="1" x14ac:dyDescent="0.25">
      <c r="A272" s="342"/>
      <c r="B272" s="72"/>
      <c r="C272" s="72"/>
      <c r="D272" s="72"/>
      <c r="E272" s="72"/>
      <c r="F272" s="342"/>
      <c r="G272" s="342"/>
      <c r="H272" s="342"/>
      <c r="I272" s="342"/>
    </row>
    <row r="273" spans="1:9" s="68" customFormat="1" x14ac:dyDescent="0.25">
      <c r="A273" s="342"/>
      <c r="B273" s="72"/>
      <c r="C273" s="72"/>
      <c r="D273" s="72"/>
      <c r="E273" s="72"/>
      <c r="F273" s="342"/>
      <c r="G273" s="342"/>
      <c r="H273" s="342"/>
      <c r="I273" s="342"/>
    </row>
    <row r="274" spans="1:9" s="68" customFormat="1" x14ac:dyDescent="0.25">
      <c r="A274" s="342"/>
      <c r="B274" s="72"/>
      <c r="C274" s="72"/>
      <c r="D274" s="72"/>
      <c r="E274" s="72"/>
      <c r="F274" s="342"/>
      <c r="G274" s="342"/>
      <c r="H274" s="342"/>
      <c r="I274" s="342"/>
    </row>
    <row r="275" spans="1:9" s="68" customFormat="1" x14ac:dyDescent="0.25">
      <c r="A275" s="342"/>
      <c r="B275" s="72"/>
      <c r="C275" s="72"/>
      <c r="D275" s="72"/>
      <c r="E275" s="72"/>
      <c r="F275" s="342"/>
      <c r="G275" s="342"/>
      <c r="H275" s="342"/>
      <c r="I275" s="342"/>
    </row>
    <row r="276" spans="1:9" s="68" customFormat="1" x14ac:dyDescent="0.25">
      <c r="A276" s="342"/>
      <c r="B276" s="72"/>
      <c r="C276" s="72"/>
      <c r="D276" s="72"/>
      <c r="E276" s="72"/>
      <c r="F276" s="342"/>
      <c r="G276" s="342"/>
      <c r="H276" s="342"/>
      <c r="I276" s="342"/>
    </row>
    <row r="277" spans="1:9" s="68" customFormat="1" x14ac:dyDescent="0.25">
      <c r="A277" s="342"/>
      <c r="B277" s="72"/>
      <c r="C277" s="72"/>
      <c r="D277" s="72"/>
      <c r="E277" s="72"/>
      <c r="F277" s="342"/>
      <c r="G277" s="342"/>
      <c r="H277" s="342"/>
      <c r="I277" s="342"/>
    </row>
    <row r="278" spans="1:9" s="68" customFormat="1" x14ac:dyDescent="0.25">
      <c r="A278" s="342"/>
      <c r="B278" s="72"/>
      <c r="C278" s="72"/>
      <c r="D278" s="72"/>
      <c r="E278" s="72"/>
      <c r="F278" s="342"/>
      <c r="G278" s="342"/>
      <c r="H278" s="342"/>
      <c r="I278" s="342"/>
    </row>
    <row r="279" spans="1:9" s="68" customFormat="1" x14ac:dyDescent="0.25">
      <c r="A279" s="342"/>
      <c r="B279" s="72"/>
      <c r="C279" s="72"/>
      <c r="D279" s="72"/>
      <c r="E279" s="72"/>
      <c r="F279" s="342"/>
      <c r="G279" s="342"/>
      <c r="H279" s="342"/>
      <c r="I279" s="342"/>
    </row>
    <row r="280" spans="1:9" s="68" customFormat="1" x14ac:dyDescent="0.25">
      <c r="A280" s="342"/>
      <c r="B280" s="72"/>
      <c r="C280" s="72"/>
      <c r="D280" s="72"/>
      <c r="E280" s="72"/>
      <c r="F280" s="342"/>
      <c r="G280" s="342"/>
      <c r="H280" s="342"/>
      <c r="I280" s="342"/>
    </row>
    <row r="281" spans="1:9" s="68" customFormat="1" x14ac:dyDescent="0.25">
      <c r="A281" s="342"/>
      <c r="B281" s="72"/>
      <c r="C281" s="72"/>
      <c r="D281" s="72"/>
      <c r="E281" s="72"/>
      <c r="F281" s="342"/>
      <c r="G281" s="342"/>
      <c r="H281" s="342"/>
      <c r="I281" s="342"/>
    </row>
    <row r="282" spans="1:9" s="68" customFormat="1" x14ac:dyDescent="0.25">
      <c r="A282" s="342"/>
      <c r="B282" s="72"/>
      <c r="C282" s="72"/>
      <c r="D282" s="72"/>
      <c r="E282" s="72"/>
      <c r="F282" s="342"/>
      <c r="G282" s="342"/>
      <c r="H282" s="342"/>
      <c r="I282" s="342"/>
    </row>
    <row r="283" spans="1:9" s="68" customFormat="1" x14ac:dyDescent="0.25">
      <c r="A283" s="342"/>
      <c r="B283" s="72"/>
      <c r="C283" s="72"/>
      <c r="D283" s="72"/>
      <c r="E283" s="72"/>
      <c r="F283" s="342"/>
      <c r="G283" s="342"/>
      <c r="H283" s="342"/>
      <c r="I283" s="342"/>
    </row>
  </sheetData>
  <sheetProtection algorithmName="SHA-512" hashValue="vGZGYLWiP6y4ywP6rA61aHAKqI0uWqECzOxgocRyJy7AB4amzA6JcRrQKfGVv8U9Ak/o6fGeJBPWZJMic2+G0g==" saltValue="q96Qb8sVFGNG7cCqFwRGug==" spinCount="100000" sheet="1" objects="1" scenarios="1" formatCells="0" formatColumns="0" formatRows="0"/>
  <pageMargins left="0.7" right="0.7" top="0.75" bottom="0.75" header="0.3" footer="0.3"/>
  <ignoredErrors>
    <ignoredError sqref="C9:D9" unlockedFormula="1"/>
  </ignoredError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2:AY12"/>
  <sheetViews>
    <sheetView workbookViewId="0">
      <selection activeCell="D15" sqref="D15"/>
    </sheetView>
  </sheetViews>
  <sheetFormatPr baseColWidth="10" defaultRowHeight="15.75" x14ac:dyDescent="0.25"/>
  <cols>
    <col min="1" max="1" width="11.42578125" style="146"/>
    <col min="2" max="2" width="45.28515625" style="146" customWidth="1"/>
    <col min="3" max="3" width="21.7109375" style="147" customWidth="1"/>
    <col min="4" max="4" width="18.85546875" style="147" customWidth="1"/>
    <col min="5" max="9" width="11.42578125" style="146"/>
    <col min="10" max="51" width="11.42578125" style="145"/>
  </cols>
  <sheetData>
    <row r="2" spans="2:4" ht="16.5" thickBot="1" x14ac:dyDescent="0.3"/>
    <row r="3" spans="2:4" ht="18.75" thickTop="1" x14ac:dyDescent="0.25">
      <c r="B3" s="500" t="s">
        <v>897</v>
      </c>
      <c r="C3" s="501"/>
      <c r="D3" s="502"/>
    </row>
    <row r="4" spans="2:4" x14ac:dyDescent="0.25">
      <c r="B4" s="151" t="s">
        <v>891</v>
      </c>
      <c r="C4" s="152" t="s">
        <v>889</v>
      </c>
      <c r="D4" s="153" t="s">
        <v>890</v>
      </c>
    </row>
    <row r="5" spans="2:4" x14ac:dyDescent="0.25">
      <c r="B5" s="151" t="s">
        <v>898</v>
      </c>
      <c r="C5" s="216"/>
      <c r="D5" s="217"/>
    </row>
    <row r="6" spans="2:4" x14ac:dyDescent="0.25">
      <c r="B6" s="151" t="s">
        <v>900</v>
      </c>
      <c r="C6" s="216"/>
      <c r="D6" s="217"/>
    </row>
    <row r="7" spans="2:4" x14ac:dyDescent="0.25">
      <c r="B7" s="151" t="s">
        <v>899</v>
      </c>
      <c r="C7" s="216"/>
      <c r="D7" s="217"/>
    </row>
    <row r="8" spans="2:4" x14ac:dyDescent="0.25">
      <c r="B8" s="151" t="s">
        <v>901</v>
      </c>
      <c r="C8" s="216"/>
      <c r="D8" s="217"/>
    </row>
    <row r="9" spans="2:4" x14ac:dyDescent="0.25">
      <c r="B9" s="151" t="s">
        <v>902</v>
      </c>
      <c r="C9" s="216"/>
      <c r="D9" s="217"/>
    </row>
    <row r="10" spans="2:4" x14ac:dyDescent="0.25">
      <c r="B10" s="151" t="s">
        <v>903</v>
      </c>
      <c r="C10" s="216"/>
      <c r="D10" s="217"/>
    </row>
    <row r="11" spans="2:4" ht="16.5" thickBot="1" x14ac:dyDescent="0.3">
      <c r="B11" s="154" t="s">
        <v>904</v>
      </c>
      <c r="C11" s="192">
        <f>C5+C6-C7-C8-C9-C10</f>
        <v>0</v>
      </c>
      <c r="D11" s="193">
        <f>D5+D6-D7-D8-D9-D10</f>
        <v>0</v>
      </c>
    </row>
    <row r="12" spans="2:4" ht="16.5" thickTop="1" x14ac:dyDescent="0.25">
      <c r="B12" s="149"/>
    </row>
  </sheetData>
  <sheetProtection algorithmName="SHA-512" hashValue="eAA3kwicAw0RrkV/s66FJT6FmysnZhUzJvhx+c8Jev0UVzdw3n2oYVWmDmhQOXDzry75tPEyjzQErCi+6GYY5A==" saltValue="8KL13fsYCPnnfpjYhEBRBQ==" spinCount="100000" sheet="1" objects="1" scenarios="1" formatCells="0" formatColumns="0" formatRows="0"/>
  <mergeCells count="1">
    <mergeCell ref="B3:D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/>
  <dimension ref="A1:J285"/>
  <sheetViews>
    <sheetView workbookViewId="0">
      <selection activeCell="E3" sqref="E3"/>
    </sheetView>
  </sheetViews>
  <sheetFormatPr baseColWidth="10" defaultRowHeight="15.75" x14ac:dyDescent="0.25"/>
  <cols>
    <col min="1" max="1" width="5" style="222" customWidth="1"/>
    <col min="2" max="2" width="34" style="354" customWidth="1"/>
    <col min="3" max="4" width="25.140625" style="354" customWidth="1"/>
    <col min="5" max="5" width="23.85546875" style="354" customWidth="1"/>
    <col min="6" max="6" width="11.42578125" style="354"/>
    <col min="7" max="10" width="11.42578125" style="222"/>
    <col min="11" max="16384" width="11.42578125" style="69"/>
  </cols>
  <sheetData>
    <row r="1" spans="1:10" s="68" customFormat="1" ht="21" customHeight="1" x14ac:dyDescent="0.25">
      <c r="A1" s="342"/>
      <c r="B1" s="72"/>
      <c r="C1" s="72"/>
      <c r="D1" s="72"/>
      <c r="E1" s="72"/>
      <c r="F1" s="72"/>
      <c r="G1" s="342"/>
      <c r="H1" s="342"/>
      <c r="I1" s="342"/>
      <c r="J1" s="342"/>
    </row>
    <row r="2" spans="1:10" s="68" customFormat="1" x14ac:dyDescent="0.25">
      <c r="A2" s="342"/>
      <c r="B2" s="72"/>
      <c r="C2" s="72"/>
      <c r="D2" s="72"/>
      <c r="E2" s="72"/>
      <c r="F2" s="72"/>
      <c r="G2" s="342"/>
      <c r="H2" s="342"/>
      <c r="I2" s="342"/>
      <c r="J2" s="342"/>
    </row>
    <row r="3" spans="1:10" s="68" customFormat="1" x14ac:dyDescent="0.25">
      <c r="A3" s="342"/>
      <c r="B3" s="503" t="s">
        <v>932</v>
      </c>
      <c r="C3" s="504"/>
      <c r="D3" s="212"/>
      <c r="E3" s="405" t="s">
        <v>756</v>
      </c>
      <c r="F3" s="72"/>
      <c r="G3" s="342"/>
      <c r="H3" s="342"/>
      <c r="I3" s="342"/>
      <c r="J3" s="342"/>
    </row>
    <row r="4" spans="1:10" s="68" customFormat="1" x14ac:dyDescent="0.25">
      <c r="A4" s="342"/>
      <c r="B4" s="206"/>
      <c r="C4" s="332" t="s">
        <v>172</v>
      </c>
      <c r="D4" s="204" t="s">
        <v>933</v>
      </c>
      <c r="E4" s="39" t="s">
        <v>934</v>
      </c>
      <c r="F4" s="72"/>
      <c r="G4" s="342"/>
      <c r="H4" s="342"/>
      <c r="I4" s="342"/>
      <c r="J4" s="342"/>
    </row>
    <row r="5" spans="1:10" s="68" customFormat="1" x14ac:dyDescent="0.25">
      <c r="A5" s="342"/>
      <c r="B5" s="207" t="s">
        <v>935</v>
      </c>
      <c r="C5" s="380"/>
      <c r="D5" s="377" t="s">
        <v>1314</v>
      </c>
      <c r="E5" s="384"/>
      <c r="F5" s="72"/>
      <c r="G5" s="342"/>
      <c r="H5" s="342"/>
      <c r="I5" s="342"/>
      <c r="J5" s="342"/>
    </row>
    <row r="6" spans="1:10" s="68" customFormat="1" x14ac:dyDescent="0.25">
      <c r="A6" s="342"/>
      <c r="B6" s="207" t="s">
        <v>935</v>
      </c>
      <c r="C6" s="381"/>
      <c r="D6" s="383"/>
      <c r="E6" s="215"/>
      <c r="F6" s="72"/>
      <c r="G6" s="342"/>
      <c r="H6" s="342"/>
      <c r="I6" s="342"/>
      <c r="J6" s="342"/>
    </row>
    <row r="7" spans="1:10" s="68" customFormat="1" x14ac:dyDescent="0.25">
      <c r="A7" s="342"/>
      <c r="B7" s="207" t="s">
        <v>935</v>
      </c>
      <c r="C7" s="381"/>
      <c r="D7" s="383"/>
      <c r="E7" s="215"/>
      <c r="F7" s="72"/>
      <c r="G7" s="342"/>
      <c r="H7" s="342"/>
      <c r="I7" s="342"/>
      <c r="J7" s="342"/>
    </row>
    <row r="8" spans="1:10" s="68" customFormat="1" x14ac:dyDescent="0.25">
      <c r="A8" s="342"/>
      <c r="B8" s="214" t="s">
        <v>936</v>
      </c>
      <c r="C8" s="381"/>
      <c r="D8" s="383"/>
      <c r="E8" s="215"/>
      <c r="F8" s="72"/>
      <c r="G8" s="342"/>
      <c r="H8" s="342"/>
      <c r="I8" s="342"/>
      <c r="J8" s="342"/>
    </row>
    <row r="9" spans="1:10" s="68" customFormat="1" x14ac:dyDescent="0.25">
      <c r="A9" s="342"/>
      <c r="B9" s="214" t="s">
        <v>936</v>
      </c>
      <c r="C9" s="381"/>
      <c r="D9" s="383"/>
      <c r="E9" s="215"/>
      <c r="F9" s="72"/>
      <c r="G9" s="342"/>
      <c r="H9" s="342"/>
      <c r="I9" s="342"/>
      <c r="J9" s="342"/>
    </row>
    <row r="10" spans="1:10" s="68" customFormat="1" x14ac:dyDescent="0.25">
      <c r="A10" s="342"/>
      <c r="B10" s="210" t="s">
        <v>936</v>
      </c>
      <c r="C10" s="382"/>
      <c r="D10" s="378"/>
      <c r="E10" s="213"/>
      <c r="F10" s="72"/>
      <c r="G10" s="342"/>
      <c r="H10" s="342"/>
      <c r="I10" s="342"/>
      <c r="J10" s="342"/>
    </row>
    <row r="11" spans="1:10" s="68" customFormat="1" x14ac:dyDescent="0.25">
      <c r="A11" s="342"/>
      <c r="B11" s="72"/>
      <c r="C11" s="72"/>
      <c r="D11" s="72"/>
      <c r="E11" s="72"/>
      <c r="F11" s="72"/>
      <c r="G11" s="342"/>
      <c r="H11" s="342"/>
      <c r="I11" s="342"/>
      <c r="J11" s="342"/>
    </row>
    <row r="12" spans="1:10" s="68" customFormat="1" x14ac:dyDescent="0.25">
      <c r="A12" s="342"/>
      <c r="B12" s="72"/>
      <c r="C12" s="72"/>
      <c r="D12" s="72"/>
      <c r="E12" s="72"/>
      <c r="F12" s="72"/>
      <c r="G12" s="342"/>
      <c r="H12" s="342"/>
      <c r="I12" s="342"/>
      <c r="J12" s="342"/>
    </row>
    <row r="13" spans="1:10" s="68" customFormat="1" x14ac:dyDescent="0.25">
      <c r="A13" s="342"/>
      <c r="B13" s="72"/>
      <c r="C13" s="72"/>
      <c r="D13" s="72"/>
      <c r="E13" s="72"/>
      <c r="F13" s="72"/>
      <c r="G13" s="342"/>
      <c r="H13" s="342"/>
      <c r="I13" s="342"/>
      <c r="J13" s="342"/>
    </row>
    <row r="14" spans="1:10" s="68" customFormat="1" x14ac:dyDescent="0.25">
      <c r="A14" s="342"/>
      <c r="B14" s="72"/>
      <c r="C14" s="72"/>
      <c r="D14" s="72"/>
      <c r="E14" s="72"/>
      <c r="F14" s="72"/>
      <c r="G14" s="342"/>
      <c r="H14" s="342"/>
      <c r="I14" s="342"/>
      <c r="J14" s="342"/>
    </row>
    <row r="15" spans="1:10" s="68" customFormat="1" x14ac:dyDescent="0.25">
      <c r="A15" s="342"/>
      <c r="B15" s="72"/>
      <c r="C15" s="72"/>
      <c r="D15" s="72"/>
      <c r="E15" s="72"/>
      <c r="F15" s="72"/>
      <c r="G15" s="342"/>
      <c r="H15" s="342"/>
      <c r="I15" s="342"/>
      <c r="J15" s="342"/>
    </row>
    <row r="16" spans="1:10" s="68" customFormat="1" x14ac:dyDescent="0.25">
      <c r="A16" s="342"/>
      <c r="B16" s="72"/>
      <c r="C16" s="72"/>
      <c r="D16" s="72"/>
      <c r="E16" s="72"/>
      <c r="F16" s="72"/>
      <c r="G16" s="342"/>
      <c r="H16" s="342"/>
      <c r="I16" s="342"/>
      <c r="J16" s="342"/>
    </row>
    <row r="17" spans="1:10" s="68" customFormat="1" x14ac:dyDescent="0.25">
      <c r="A17" s="342"/>
      <c r="B17" s="72"/>
      <c r="C17" s="72"/>
      <c r="D17" s="72"/>
      <c r="E17" s="72"/>
      <c r="F17" s="72"/>
      <c r="G17" s="342"/>
      <c r="H17" s="342"/>
      <c r="I17" s="342"/>
      <c r="J17" s="342"/>
    </row>
    <row r="18" spans="1:10" s="68" customFormat="1" x14ac:dyDescent="0.25">
      <c r="A18" s="342"/>
      <c r="B18" s="72"/>
      <c r="C18" s="72"/>
      <c r="D18" s="72"/>
      <c r="E18" s="72"/>
      <c r="F18" s="72"/>
      <c r="G18" s="342"/>
      <c r="H18" s="342"/>
      <c r="I18" s="342"/>
      <c r="J18" s="342"/>
    </row>
    <row r="19" spans="1:10" s="68" customFormat="1" x14ac:dyDescent="0.25">
      <c r="A19" s="342"/>
      <c r="B19" s="72"/>
      <c r="C19" s="72"/>
      <c r="D19" s="72"/>
      <c r="E19" s="72"/>
      <c r="F19" s="72"/>
      <c r="G19" s="342"/>
      <c r="H19" s="342"/>
      <c r="I19" s="342"/>
      <c r="J19" s="342"/>
    </row>
    <row r="20" spans="1:10" s="68" customFormat="1" x14ac:dyDescent="0.25">
      <c r="A20" s="342"/>
      <c r="B20" s="72"/>
      <c r="C20" s="72"/>
      <c r="D20" s="72"/>
      <c r="E20" s="72"/>
      <c r="F20" s="72"/>
      <c r="G20" s="342"/>
      <c r="H20" s="342"/>
      <c r="I20" s="342"/>
      <c r="J20" s="342"/>
    </row>
    <row r="21" spans="1:10" s="68" customFormat="1" x14ac:dyDescent="0.25">
      <c r="A21" s="342"/>
      <c r="B21" s="72"/>
      <c r="C21" s="72"/>
      <c r="D21" s="72"/>
      <c r="E21" s="72"/>
      <c r="F21" s="72"/>
      <c r="G21" s="342"/>
      <c r="H21" s="342"/>
      <c r="I21" s="342"/>
      <c r="J21" s="342"/>
    </row>
    <row r="22" spans="1:10" s="68" customFormat="1" x14ac:dyDescent="0.25">
      <c r="A22" s="342"/>
      <c r="B22" s="72"/>
      <c r="C22" s="72"/>
      <c r="D22" s="72"/>
      <c r="E22" s="72"/>
      <c r="F22" s="72"/>
      <c r="G22" s="342"/>
      <c r="H22" s="342"/>
      <c r="I22" s="342"/>
      <c r="J22" s="342"/>
    </row>
    <row r="23" spans="1:10" s="68" customFormat="1" x14ac:dyDescent="0.25">
      <c r="A23" s="342"/>
      <c r="B23" s="72"/>
      <c r="C23" s="72"/>
      <c r="D23" s="72"/>
      <c r="E23" s="72"/>
      <c r="F23" s="72"/>
      <c r="G23" s="342"/>
      <c r="H23" s="342"/>
      <c r="I23" s="342"/>
      <c r="J23" s="342"/>
    </row>
    <row r="24" spans="1:10" s="68" customFormat="1" x14ac:dyDescent="0.25">
      <c r="A24" s="342"/>
      <c r="B24" s="72"/>
      <c r="C24" s="72"/>
      <c r="D24" s="72"/>
      <c r="E24" s="72"/>
      <c r="F24" s="72"/>
      <c r="G24" s="342"/>
      <c r="H24" s="342"/>
      <c r="I24" s="342"/>
      <c r="J24" s="342"/>
    </row>
    <row r="25" spans="1:10" s="68" customFormat="1" x14ac:dyDescent="0.25">
      <c r="A25" s="342"/>
      <c r="B25" s="72"/>
      <c r="C25" s="72"/>
      <c r="D25" s="72"/>
      <c r="E25" s="72"/>
      <c r="F25" s="72"/>
      <c r="G25" s="342"/>
      <c r="H25" s="342"/>
      <c r="I25" s="342"/>
      <c r="J25" s="342"/>
    </row>
    <row r="26" spans="1:10" s="68" customFormat="1" x14ac:dyDescent="0.25">
      <c r="A26" s="342"/>
      <c r="B26" s="72"/>
      <c r="C26" s="72"/>
      <c r="D26" s="72"/>
      <c r="E26" s="72"/>
      <c r="F26" s="72"/>
      <c r="G26" s="342"/>
      <c r="H26" s="342"/>
      <c r="I26" s="342"/>
      <c r="J26" s="342"/>
    </row>
    <row r="27" spans="1:10" s="68" customFormat="1" x14ac:dyDescent="0.25">
      <c r="A27" s="342"/>
      <c r="B27" s="72"/>
      <c r="C27" s="72"/>
      <c r="D27" s="72"/>
      <c r="E27" s="72"/>
      <c r="F27" s="72"/>
      <c r="G27" s="342"/>
      <c r="H27" s="342"/>
      <c r="I27" s="342"/>
      <c r="J27" s="342"/>
    </row>
    <row r="28" spans="1:10" s="68" customFormat="1" x14ac:dyDescent="0.25">
      <c r="A28" s="342"/>
      <c r="B28" s="72"/>
      <c r="C28" s="72"/>
      <c r="D28" s="72"/>
      <c r="E28" s="72"/>
      <c r="F28" s="72"/>
      <c r="G28" s="342"/>
      <c r="H28" s="342"/>
      <c r="I28" s="342"/>
      <c r="J28" s="342"/>
    </row>
    <row r="29" spans="1:10" s="68" customFormat="1" x14ac:dyDescent="0.25">
      <c r="A29" s="342"/>
      <c r="B29" s="72"/>
      <c r="C29" s="72"/>
      <c r="D29" s="72"/>
      <c r="E29" s="72"/>
      <c r="F29" s="72"/>
      <c r="G29" s="342"/>
      <c r="H29" s="342"/>
      <c r="I29" s="342"/>
      <c r="J29" s="342"/>
    </row>
    <row r="30" spans="1:10" s="68" customFormat="1" x14ac:dyDescent="0.25">
      <c r="A30" s="342"/>
      <c r="B30" s="72"/>
      <c r="C30" s="72"/>
      <c r="D30" s="72"/>
      <c r="E30" s="72"/>
      <c r="F30" s="72"/>
      <c r="G30" s="342"/>
      <c r="H30" s="342"/>
      <c r="I30" s="342"/>
      <c r="J30" s="342"/>
    </row>
    <row r="31" spans="1:10" s="68" customFormat="1" x14ac:dyDescent="0.25">
      <c r="A31" s="342"/>
      <c r="B31" s="72"/>
      <c r="C31" s="72"/>
      <c r="D31" s="72"/>
      <c r="E31" s="72"/>
      <c r="F31" s="72"/>
      <c r="G31" s="342"/>
      <c r="H31" s="342"/>
      <c r="I31" s="342"/>
      <c r="J31" s="342"/>
    </row>
    <row r="32" spans="1:10" s="68" customFormat="1" x14ac:dyDescent="0.25">
      <c r="A32" s="342"/>
      <c r="B32" s="72"/>
      <c r="C32" s="72"/>
      <c r="D32" s="72"/>
      <c r="E32" s="72"/>
      <c r="F32" s="72"/>
      <c r="G32" s="342"/>
      <c r="H32" s="342"/>
      <c r="I32" s="342"/>
      <c r="J32" s="342"/>
    </row>
    <row r="33" spans="1:10" s="68" customFormat="1" x14ac:dyDescent="0.25">
      <c r="A33" s="342"/>
      <c r="B33" s="72"/>
      <c r="C33" s="72"/>
      <c r="D33" s="72"/>
      <c r="E33" s="72"/>
      <c r="F33" s="72"/>
      <c r="G33" s="342"/>
      <c r="H33" s="342"/>
      <c r="I33" s="342"/>
      <c r="J33" s="342"/>
    </row>
    <row r="34" spans="1:10" s="68" customFormat="1" x14ac:dyDescent="0.25">
      <c r="A34" s="342"/>
      <c r="B34" s="72"/>
      <c r="C34" s="72"/>
      <c r="D34" s="72"/>
      <c r="E34" s="72"/>
      <c r="F34" s="72"/>
      <c r="G34" s="342"/>
      <c r="H34" s="342"/>
      <c r="I34" s="342"/>
      <c r="J34" s="342"/>
    </row>
    <row r="35" spans="1:10" s="68" customFormat="1" x14ac:dyDescent="0.25">
      <c r="A35" s="342"/>
      <c r="B35" s="72"/>
      <c r="C35" s="72"/>
      <c r="D35" s="72"/>
      <c r="E35" s="72"/>
      <c r="F35" s="72"/>
      <c r="G35" s="342"/>
      <c r="H35" s="342"/>
      <c r="I35" s="342"/>
      <c r="J35" s="342"/>
    </row>
    <row r="36" spans="1:10" s="68" customFormat="1" x14ac:dyDescent="0.25">
      <c r="A36" s="342"/>
      <c r="B36" s="72"/>
      <c r="C36" s="72"/>
      <c r="D36" s="72"/>
      <c r="E36" s="72"/>
      <c r="F36" s="72"/>
      <c r="G36" s="342"/>
      <c r="H36" s="342"/>
      <c r="I36" s="342"/>
      <c r="J36" s="342"/>
    </row>
    <row r="37" spans="1:10" s="68" customFormat="1" x14ac:dyDescent="0.25">
      <c r="A37" s="342"/>
      <c r="B37" s="72"/>
      <c r="C37" s="72"/>
      <c r="D37" s="72"/>
      <c r="E37" s="72"/>
      <c r="F37" s="72"/>
      <c r="G37" s="342"/>
      <c r="H37" s="342"/>
      <c r="I37" s="342"/>
      <c r="J37" s="342"/>
    </row>
    <row r="38" spans="1:10" s="68" customFormat="1" x14ac:dyDescent="0.25">
      <c r="A38" s="342"/>
      <c r="B38" s="72"/>
      <c r="C38" s="72"/>
      <c r="D38" s="72"/>
      <c r="E38" s="72"/>
      <c r="F38" s="72"/>
      <c r="G38" s="342"/>
      <c r="H38" s="342"/>
      <c r="I38" s="342"/>
      <c r="J38" s="342"/>
    </row>
    <row r="39" spans="1:10" s="68" customFormat="1" x14ac:dyDescent="0.25">
      <c r="A39" s="342"/>
      <c r="B39" s="72"/>
      <c r="C39" s="72"/>
      <c r="D39" s="72"/>
      <c r="E39" s="72"/>
      <c r="F39" s="72"/>
      <c r="G39" s="342"/>
      <c r="H39" s="342"/>
      <c r="I39" s="342"/>
      <c r="J39" s="342"/>
    </row>
    <row r="40" spans="1:10" s="68" customFormat="1" x14ac:dyDescent="0.25">
      <c r="A40" s="342"/>
      <c r="B40" s="72"/>
      <c r="C40" s="72"/>
      <c r="D40" s="72"/>
      <c r="E40" s="72"/>
      <c r="F40" s="72"/>
      <c r="G40" s="342"/>
      <c r="H40" s="342"/>
      <c r="I40" s="342"/>
      <c r="J40" s="342"/>
    </row>
    <row r="41" spans="1:10" s="68" customFormat="1" x14ac:dyDescent="0.25">
      <c r="A41" s="342"/>
      <c r="B41" s="72"/>
      <c r="C41" s="72"/>
      <c r="D41" s="72"/>
      <c r="E41" s="72"/>
      <c r="F41" s="72"/>
      <c r="G41" s="342"/>
      <c r="H41" s="342"/>
      <c r="I41" s="342"/>
      <c r="J41" s="342"/>
    </row>
    <row r="42" spans="1:10" s="68" customFormat="1" x14ac:dyDescent="0.25">
      <c r="A42" s="342"/>
      <c r="B42" s="72"/>
      <c r="C42" s="72"/>
      <c r="D42" s="72"/>
      <c r="E42" s="72"/>
      <c r="F42" s="72"/>
      <c r="G42" s="342"/>
      <c r="H42" s="342"/>
      <c r="I42" s="342"/>
      <c r="J42" s="342"/>
    </row>
    <row r="43" spans="1:10" s="68" customFormat="1" x14ac:dyDescent="0.25">
      <c r="A43" s="342"/>
      <c r="B43" s="72"/>
      <c r="C43" s="72"/>
      <c r="D43" s="72"/>
      <c r="E43" s="72"/>
      <c r="F43" s="72"/>
      <c r="G43" s="342"/>
      <c r="H43" s="342"/>
      <c r="I43" s="342"/>
      <c r="J43" s="342"/>
    </row>
    <row r="44" spans="1:10" s="68" customFormat="1" x14ac:dyDescent="0.25">
      <c r="A44" s="342"/>
      <c r="B44" s="72"/>
      <c r="C44" s="72"/>
      <c r="D44" s="72"/>
      <c r="E44" s="72"/>
      <c r="F44" s="72"/>
      <c r="G44" s="342"/>
      <c r="H44" s="342"/>
      <c r="I44" s="342"/>
      <c r="J44" s="342"/>
    </row>
    <row r="45" spans="1:10" s="68" customFormat="1" x14ac:dyDescent="0.25">
      <c r="A45" s="342"/>
      <c r="B45" s="72"/>
      <c r="C45" s="72"/>
      <c r="D45" s="72"/>
      <c r="E45" s="72"/>
      <c r="F45" s="72"/>
      <c r="G45" s="342"/>
      <c r="H45" s="342"/>
      <c r="I45" s="342"/>
      <c r="J45" s="342"/>
    </row>
    <row r="46" spans="1:10" s="68" customFormat="1" x14ac:dyDescent="0.25">
      <c r="A46" s="342"/>
      <c r="B46" s="72"/>
      <c r="C46" s="72"/>
      <c r="D46" s="72"/>
      <c r="E46" s="72"/>
      <c r="F46" s="72"/>
      <c r="G46" s="342"/>
      <c r="H46" s="342"/>
      <c r="I46" s="342"/>
      <c r="J46" s="342"/>
    </row>
    <row r="47" spans="1:10" s="68" customFormat="1" x14ac:dyDescent="0.25">
      <c r="A47" s="342"/>
      <c r="B47" s="72"/>
      <c r="C47" s="72"/>
      <c r="D47" s="72"/>
      <c r="E47" s="72"/>
      <c r="F47" s="72"/>
      <c r="G47" s="342"/>
      <c r="H47" s="342"/>
      <c r="I47" s="342"/>
      <c r="J47" s="342"/>
    </row>
    <row r="48" spans="1:10" s="68" customFormat="1" x14ac:dyDescent="0.25">
      <c r="A48" s="342"/>
      <c r="B48" s="72"/>
      <c r="C48" s="72"/>
      <c r="D48" s="72"/>
      <c r="E48" s="72"/>
      <c r="F48" s="72"/>
      <c r="G48" s="342"/>
      <c r="H48" s="342"/>
      <c r="I48" s="342"/>
      <c r="J48" s="342"/>
    </row>
    <row r="49" spans="1:10" s="68" customFormat="1" x14ac:dyDescent="0.25">
      <c r="A49" s="342"/>
      <c r="B49" s="72"/>
      <c r="C49" s="72"/>
      <c r="D49" s="72"/>
      <c r="E49" s="72"/>
      <c r="F49" s="72"/>
      <c r="G49" s="342"/>
      <c r="H49" s="342"/>
      <c r="I49" s="342"/>
      <c r="J49" s="342"/>
    </row>
    <row r="50" spans="1:10" s="68" customFormat="1" x14ac:dyDescent="0.25">
      <c r="A50" s="342"/>
      <c r="B50" s="72"/>
      <c r="C50" s="72"/>
      <c r="D50" s="72"/>
      <c r="E50" s="72"/>
      <c r="F50" s="72"/>
      <c r="G50" s="342"/>
      <c r="H50" s="342"/>
      <c r="I50" s="342"/>
      <c r="J50" s="342"/>
    </row>
    <row r="51" spans="1:10" s="68" customFormat="1" x14ac:dyDescent="0.25">
      <c r="A51" s="342"/>
      <c r="B51" s="72"/>
      <c r="C51" s="72"/>
      <c r="D51" s="72"/>
      <c r="E51" s="72"/>
      <c r="F51" s="72"/>
      <c r="G51" s="342"/>
      <c r="H51" s="342"/>
      <c r="I51" s="342"/>
      <c r="J51" s="342"/>
    </row>
    <row r="52" spans="1:10" s="68" customFormat="1" x14ac:dyDescent="0.25">
      <c r="A52" s="342"/>
      <c r="B52" s="72"/>
      <c r="C52" s="72"/>
      <c r="D52" s="72"/>
      <c r="E52" s="72"/>
      <c r="F52" s="72"/>
      <c r="G52" s="342"/>
      <c r="H52" s="342"/>
      <c r="I52" s="342"/>
      <c r="J52" s="342"/>
    </row>
    <row r="53" spans="1:10" s="68" customFormat="1" x14ac:dyDescent="0.25">
      <c r="A53" s="342"/>
      <c r="B53" s="72"/>
      <c r="C53" s="72"/>
      <c r="D53" s="72"/>
      <c r="E53" s="72"/>
      <c r="F53" s="72"/>
      <c r="G53" s="342"/>
      <c r="H53" s="342"/>
      <c r="I53" s="342"/>
      <c r="J53" s="342"/>
    </row>
    <row r="54" spans="1:10" s="68" customFormat="1" x14ac:dyDescent="0.25">
      <c r="A54" s="342"/>
      <c r="B54" s="72"/>
      <c r="C54" s="72"/>
      <c r="D54" s="72"/>
      <c r="E54" s="72"/>
      <c r="F54" s="72"/>
      <c r="G54" s="342"/>
      <c r="H54" s="342"/>
      <c r="I54" s="342"/>
      <c r="J54" s="342"/>
    </row>
    <row r="55" spans="1:10" s="68" customFormat="1" x14ac:dyDescent="0.25">
      <c r="A55" s="342"/>
      <c r="B55" s="72"/>
      <c r="C55" s="72"/>
      <c r="D55" s="72"/>
      <c r="E55" s="72"/>
      <c r="F55" s="72"/>
      <c r="G55" s="342"/>
      <c r="H55" s="342"/>
      <c r="I55" s="342"/>
      <c r="J55" s="342"/>
    </row>
    <row r="56" spans="1:10" s="68" customFormat="1" x14ac:dyDescent="0.25">
      <c r="A56" s="342"/>
      <c r="B56" s="72"/>
      <c r="C56" s="72"/>
      <c r="D56" s="72"/>
      <c r="E56" s="72"/>
      <c r="F56" s="72"/>
      <c r="G56" s="342"/>
      <c r="H56" s="342"/>
      <c r="I56" s="342"/>
      <c r="J56" s="342"/>
    </row>
    <row r="57" spans="1:10" s="68" customFormat="1" x14ac:dyDescent="0.25">
      <c r="A57" s="342"/>
      <c r="B57" s="72"/>
      <c r="C57" s="72"/>
      <c r="D57" s="72"/>
      <c r="E57" s="72"/>
      <c r="F57" s="72"/>
      <c r="G57" s="342"/>
      <c r="H57" s="342"/>
      <c r="I57" s="342"/>
      <c r="J57" s="342"/>
    </row>
    <row r="58" spans="1:10" s="68" customFormat="1" x14ac:dyDescent="0.25">
      <c r="A58" s="342"/>
      <c r="B58" s="72"/>
      <c r="C58" s="72"/>
      <c r="D58" s="72"/>
      <c r="E58" s="72"/>
      <c r="F58" s="72"/>
      <c r="G58" s="342"/>
      <c r="H58" s="342"/>
      <c r="I58" s="342"/>
      <c r="J58" s="342"/>
    </row>
    <row r="59" spans="1:10" s="68" customFormat="1" x14ac:dyDescent="0.25">
      <c r="A59" s="342"/>
      <c r="B59" s="72"/>
      <c r="C59" s="72"/>
      <c r="D59" s="72"/>
      <c r="E59" s="72"/>
      <c r="F59" s="72"/>
      <c r="G59" s="342"/>
      <c r="H59" s="342"/>
      <c r="I59" s="342"/>
      <c r="J59" s="342"/>
    </row>
    <row r="60" spans="1:10" s="68" customFormat="1" x14ac:dyDescent="0.25">
      <c r="A60" s="342"/>
      <c r="B60" s="72"/>
      <c r="C60" s="72"/>
      <c r="D60" s="72"/>
      <c r="E60" s="72"/>
      <c r="F60" s="72"/>
      <c r="G60" s="342"/>
      <c r="H60" s="342"/>
      <c r="I60" s="342"/>
      <c r="J60" s="342"/>
    </row>
    <row r="61" spans="1:10" s="68" customFormat="1" x14ac:dyDescent="0.25">
      <c r="A61" s="342"/>
      <c r="B61" s="72"/>
      <c r="C61" s="72"/>
      <c r="D61" s="72"/>
      <c r="E61" s="72"/>
      <c r="F61" s="72"/>
      <c r="G61" s="342"/>
      <c r="H61" s="342"/>
      <c r="I61" s="342"/>
      <c r="J61" s="342"/>
    </row>
    <row r="62" spans="1:10" s="68" customFormat="1" x14ac:dyDescent="0.25">
      <c r="A62" s="342"/>
      <c r="B62" s="72"/>
      <c r="C62" s="72"/>
      <c r="D62" s="72"/>
      <c r="E62" s="72"/>
      <c r="F62" s="72"/>
      <c r="G62" s="342"/>
      <c r="H62" s="342"/>
      <c r="I62" s="342"/>
      <c r="J62" s="342"/>
    </row>
    <row r="63" spans="1:10" s="68" customFormat="1" x14ac:dyDescent="0.25">
      <c r="A63" s="342"/>
      <c r="B63" s="72"/>
      <c r="C63" s="72"/>
      <c r="D63" s="72"/>
      <c r="E63" s="72"/>
      <c r="F63" s="72"/>
      <c r="G63" s="342"/>
      <c r="H63" s="342"/>
      <c r="I63" s="342"/>
      <c r="J63" s="342"/>
    </row>
    <row r="64" spans="1:10" s="68" customFormat="1" x14ac:dyDescent="0.25">
      <c r="A64" s="342"/>
      <c r="B64" s="72"/>
      <c r="C64" s="72"/>
      <c r="D64" s="72"/>
      <c r="E64" s="72"/>
      <c r="F64" s="72"/>
      <c r="G64" s="342"/>
      <c r="H64" s="342"/>
      <c r="I64" s="342"/>
      <c r="J64" s="342"/>
    </row>
    <row r="65" spans="1:10" s="68" customFormat="1" x14ac:dyDescent="0.25">
      <c r="A65" s="342"/>
      <c r="B65" s="72"/>
      <c r="C65" s="72"/>
      <c r="D65" s="72"/>
      <c r="E65" s="72"/>
      <c r="F65" s="72"/>
      <c r="G65" s="342"/>
      <c r="H65" s="342"/>
      <c r="I65" s="342"/>
      <c r="J65" s="342"/>
    </row>
    <row r="66" spans="1:10" s="68" customFormat="1" x14ac:dyDescent="0.25">
      <c r="A66" s="342"/>
      <c r="B66" s="72"/>
      <c r="C66" s="72"/>
      <c r="D66" s="72"/>
      <c r="E66" s="72"/>
      <c r="F66" s="72"/>
      <c r="G66" s="342"/>
      <c r="H66" s="342"/>
      <c r="I66" s="342"/>
      <c r="J66" s="342"/>
    </row>
    <row r="67" spans="1:10" s="68" customFormat="1" x14ac:dyDescent="0.25">
      <c r="A67" s="342"/>
      <c r="B67" s="72"/>
      <c r="C67" s="72"/>
      <c r="D67" s="72"/>
      <c r="E67" s="72"/>
      <c r="F67" s="72"/>
      <c r="G67" s="342"/>
      <c r="H67" s="342"/>
      <c r="I67" s="342"/>
      <c r="J67" s="342"/>
    </row>
    <row r="68" spans="1:10" s="68" customFormat="1" x14ac:dyDescent="0.25">
      <c r="A68" s="342"/>
      <c r="B68" s="72"/>
      <c r="C68" s="72"/>
      <c r="D68" s="72"/>
      <c r="E68" s="72"/>
      <c r="F68" s="72"/>
      <c r="G68" s="342"/>
      <c r="H68" s="342"/>
      <c r="I68" s="342"/>
      <c r="J68" s="342"/>
    </row>
    <row r="69" spans="1:10" s="68" customFormat="1" x14ac:dyDescent="0.25">
      <c r="A69" s="342"/>
      <c r="B69" s="72"/>
      <c r="C69" s="72"/>
      <c r="D69" s="72"/>
      <c r="E69" s="72"/>
      <c r="F69" s="72"/>
      <c r="G69" s="342"/>
      <c r="H69" s="342"/>
      <c r="I69" s="342"/>
      <c r="J69" s="342"/>
    </row>
    <row r="70" spans="1:10" s="68" customFormat="1" x14ac:dyDescent="0.25">
      <c r="A70" s="342"/>
      <c r="B70" s="72"/>
      <c r="C70" s="72"/>
      <c r="D70" s="72"/>
      <c r="E70" s="72"/>
      <c r="F70" s="72"/>
      <c r="G70" s="342"/>
      <c r="H70" s="342"/>
      <c r="I70" s="342"/>
      <c r="J70" s="342"/>
    </row>
    <row r="71" spans="1:10" s="68" customFormat="1" x14ac:dyDescent="0.25">
      <c r="A71" s="342"/>
      <c r="B71" s="72"/>
      <c r="C71" s="72"/>
      <c r="D71" s="72"/>
      <c r="E71" s="72"/>
      <c r="F71" s="72"/>
      <c r="G71" s="342"/>
      <c r="H71" s="342"/>
      <c r="I71" s="342"/>
      <c r="J71" s="342"/>
    </row>
    <row r="72" spans="1:10" s="68" customFormat="1" x14ac:dyDescent="0.25">
      <c r="A72" s="342"/>
      <c r="B72" s="72"/>
      <c r="C72" s="72"/>
      <c r="D72" s="72"/>
      <c r="E72" s="72"/>
      <c r="F72" s="72"/>
      <c r="G72" s="342"/>
      <c r="H72" s="342"/>
      <c r="I72" s="342"/>
      <c r="J72" s="342"/>
    </row>
    <row r="73" spans="1:10" s="68" customFormat="1" x14ac:dyDescent="0.25">
      <c r="A73" s="342"/>
      <c r="B73" s="72"/>
      <c r="C73" s="72"/>
      <c r="D73" s="72"/>
      <c r="E73" s="72"/>
      <c r="F73" s="72"/>
      <c r="G73" s="342"/>
      <c r="H73" s="342"/>
      <c r="I73" s="342"/>
      <c r="J73" s="342"/>
    </row>
    <row r="74" spans="1:10" s="68" customFormat="1" x14ac:dyDescent="0.25">
      <c r="A74" s="342"/>
      <c r="B74" s="72"/>
      <c r="C74" s="72"/>
      <c r="D74" s="72"/>
      <c r="E74" s="72"/>
      <c r="F74" s="72"/>
      <c r="G74" s="342"/>
      <c r="H74" s="342"/>
      <c r="I74" s="342"/>
      <c r="J74" s="342"/>
    </row>
    <row r="75" spans="1:10" s="68" customFormat="1" x14ac:dyDescent="0.25">
      <c r="A75" s="342"/>
      <c r="B75" s="72"/>
      <c r="C75" s="72"/>
      <c r="D75" s="72"/>
      <c r="E75" s="72"/>
      <c r="F75" s="72"/>
      <c r="G75" s="342"/>
      <c r="H75" s="342"/>
      <c r="I75" s="342"/>
      <c r="J75" s="342"/>
    </row>
    <row r="76" spans="1:10" s="68" customFormat="1" x14ac:dyDescent="0.25">
      <c r="A76" s="342"/>
      <c r="B76" s="72"/>
      <c r="C76" s="72"/>
      <c r="D76" s="72"/>
      <c r="E76" s="72"/>
      <c r="F76" s="72"/>
      <c r="G76" s="342"/>
      <c r="H76" s="342"/>
      <c r="I76" s="342"/>
      <c r="J76" s="342"/>
    </row>
    <row r="77" spans="1:10" s="68" customFormat="1" x14ac:dyDescent="0.25">
      <c r="A77" s="342"/>
      <c r="B77" s="72"/>
      <c r="C77" s="72"/>
      <c r="D77" s="72"/>
      <c r="E77" s="72"/>
      <c r="F77" s="72"/>
      <c r="G77" s="342"/>
      <c r="H77" s="342"/>
      <c r="I77" s="342"/>
      <c r="J77" s="342"/>
    </row>
    <row r="78" spans="1:10" s="68" customFormat="1" x14ac:dyDescent="0.25">
      <c r="A78" s="342"/>
      <c r="B78" s="72"/>
      <c r="C78" s="72"/>
      <c r="D78" s="72"/>
      <c r="E78" s="72"/>
      <c r="F78" s="72"/>
      <c r="G78" s="342"/>
      <c r="H78" s="342"/>
      <c r="I78" s="342"/>
      <c r="J78" s="342"/>
    </row>
    <row r="79" spans="1:10" s="68" customFormat="1" x14ac:dyDescent="0.25">
      <c r="A79" s="342"/>
      <c r="B79" s="72"/>
      <c r="C79" s="72"/>
      <c r="D79" s="72"/>
      <c r="E79" s="72"/>
      <c r="F79" s="72"/>
      <c r="G79" s="342"/>
      <c r="H79" s="342"/>
      <c r="I79" s="342"/>
      <c r="J79" s="342"/>
    </row>
    <row r="80" spans="1:10" s="68" customFormat="1" x14ac:dyDescent="0.25">
      <c r="A80" s="342"/>
      <c r="B80" s="72"/>
      <c r="C80" s="72"/>
      <c r="D80" s="72"/>
      <c r="E80" s="72"/>
      <c r="F80" s="72"/>
      <c r="G80" s="342"/>
      <c r="H80" s="342"/>
      <c r="I80" s="342"/>
      <c r="J80" s="342"/>
    </row>
    <row r="81" spans="1:10" s="68" customFormat="1" x14ac:dyDescent="0.25">
      <c r="A81" s="342"/>
      <c r="B81" s="72"/>
      <c r="C81" s="72"/>
      <c r="D81" s="72"/>
      <c r="E81" s="72"/>
      <c r="F81" s="72"/>
      <c r="G81" s="342"/>
      <c r="H81" s="342"/>
      <c r="I81" s="342"/>
      <c r="J81" s="342"/>
    </row>
    <row r="82" spans="1:10" s="68" customFormat="1" x14ac:dyDescent="0.25">
      <c r="A82" s="342"/>
      <c r="B82" s="72"/>
      <c r="C82" s="72"/>
      <c r="D82" s="72"/>
      <c r="E82" s="72"/>
      <c r="F82" s="72"/>
      <c r="G82" s="342"/>
      <c r="H82" s="342"/>
      <c r="I82" s="342"/>
      <c r="J82" s="342"/>
    </row>
    <row r="83" spans="1:10" s="68" customFormat="1" x14ac:dyDescent="0.25">
      <c r="A83" s="342"/>
      <c r="B83" s="72"/>
      <c r="C83" s="72"/>
      <c r="D83" s="72"/>
      <c r="E83" s="72"/>
      <c r="F83" s="72"/>
      <c r="G83" s="342"/>
      <c r="H83" s="342"/>
      <c r="I83" s="342"/>
      <c r="J83" s="342"/>
    </row>
    <row r="84" spans="1:10" s="68" customFormat="1" x14ac:dyDescent="0.25">
      <c r="A84" s="342"/>
      <c r="B84" s="72"/>
      <c r="C84" s="72"/>
      <c r="D84" s="72"/>
      <c r="E84" s="72"/>
      <c r="F84" s="72"/>
      <c r="G84" s="342"/>
      <c r="H84" s="342"/>
      <c r="I84" s="342"/>
      <c r="J84" s="342"/>
    </row>
    <row r="85" spans="1:10" s="68" customFormat="1" x14ac:dyDescent="0.25">
      <c r="A85" s="342"/>
      <c r="B85" s="72"/>
      <c r="C85" s="72"/>
      <c r="D85" s="72"/>
      <c r="E85" s="72"/>
      <c r="F85" s="72"/>
      <c r="G85" s="342"/>
      <c r="H85" s="342"/>
      <c r="I85" s="342"/>
      <c r="J85" s="342"/>
    </row>
    <row r="86" spans="1:10" s="68" customFormat="1" x14ac:dyDescent="0.25">
      <c r="A86" s="342"/>
      <c r="B86" s="72"/>
      <c r="C86" s="72"/>
      <c r="D86" s="72"/>
      <c r="E86" s="72"/>
      <c r="F86" s="72"/>
      <c r="G86" s="342"/>
      <c r="H86" s="342"/>
      <c r="I86" s="342"/>
      <c r="J86" s="342"/>
    </row>
    <row r="87" spans="1:10" s="68" customFormat="1" x14ac:dyDescent="0.25">
      <c r="A87" s="342"/>
      <c r="B87" s="72"/>
      <c r="C87" s="72"/>
      <c r="D87" s="72"/>
      <c r="E87" s="72"/>
      <c r="F87" s="72"/>
      <c r="G87" s="342"/>
      <c r="H87" s="342"/>
      <c r="I87" s="342"/>
      <c r="J87" s="342"/>
    </row>
    <row r="88" spans="1:10" s="68" customFormat="1" x14ac:dyDescent="0.25">
      <c r="A88" s="342"/>
      <c r="B88" s="72"/>
      <c r="C88" s="72"/>
      <c r="D88" s="72"/>
      <c r="E88" s="72"/>
      <c r="F88" s="72"/>
      <c r="G88" s="342"/>
      <c r="H88" s="342"/>
      <c r="I88" s="342"/>
      <c r="J88" s="342"/>
    </row>
    <row r="89" spans="1:10" s="68" customFormat="1" x14ac:dyDescent="0.25">
      <c r="A89" s="342"/>
      <c r="B89" s="72"/>
      <c r="C89" s="72"/>
      <c r="D89" s="72"/>
      <c r="E89" s="72"/>
      <c r="F89" s="72"/>
      <c r="G89" s="342"/>
      <c r="H89" s="342"/>
      <c r="I89" s="342"/>
      <c r="J89" s="342"/>
    </row>
    <row r="90" spans="1:10" s="68" customFormat="1" x14ac:dyDescent="0.25">
      <c r="A90" s="342"/>
      <c r="B90" s="72"/>
      <c r="C90" s="72"/>
      <c r="D90" s="72"/>
      <c r="E90" s="72"/>
      <c r="F90" s="72"/>
      <c r="G90" s="342"/>
      <c r="H90" s="342"/>
      <c r="I90" s="342"/>
      <c r="J90" s="342"/>
    </row>
    <row r="91" spans="1:10" s="68" customFormat="1" x14ac:dyDescent="0.25">
      <c r="A91" s="342"/>
      <c r="B91" s="72"/>
      <c r="C91" s="72"/>
      <c r="D91" s="72"/>
      <c r="E91" s="72"/>
      <c r="F91" s="72"/>
      <c r="G91" s="342"/>
      <c r="H91" s="342"/>
      <c r="I91" s="342"/>
      <c r="J91" s="342"/>
    </row>
    <row r="92" spans="1:10" s="68" customFormat="1" x14ac:dyDescent="0.25">
      <c r="A92" s="342"/>
      <c r="B92" s="72"/>
      <c r="C92" s="72"/>
      <c r="D92" s="72"/>
      <c r="E92" s="72"/>
      <c r="F92" s="72"/>
      <c r="G92" s="342"/>
      <c r="H92" s="342"/>
      <c r="I92" s="342"/>
      <c r="J92" s="342"/>
    </row>
    <row r="93" spans="1:10" s="68" customFormat="1" x14ac:dyDescent="0.25">
      <c r="A93" s="342"/>
      <c r="B93" s="72"/>
      <c r="C93" s="72"/>
      <c r="D93" s="72"/>
      <c r="E93" s="72"/>
      <c r="F93" s="72"/>
      <c r="G93" s="342"/>
      <c r="H93" s="342"/>
      <c r="I93" s="342"/>
      <c r="J93" s="342"/>
    </row>
    <row r="94" spans="1:10" s="68" customFormat="1" x14ac:dyDescent="0.25">
      <c r="A94" s="342"/>
      <c r="B94" s="72"/>
      <c r="C94" s="72"/>
      <c r="D94" s="72"/>
      <c r="E94" s="72"/>
      <c r="F94" s="72"/>
      <c r="G94" s="342"/>
      <c r="H94" s="342"/>
      <c r="I94" s="342"/>
      <c r="J94" s="342"/>
    </row>
    <row r="95" spans="1:10" s="68" customFormat="1" x14ac:dyDescent="0.25">
      <c r="A95" s="342"/>
      <c r="B95" s="72"/>
      <c r="C95" s="72"/>
      <c r="D95" s="72"/>
      <c r="E95" s="72"/>
      <c r="F95" s="72"/>
      <c r="G95" s="342"/>
      <c r="H95" s="342"/>
      <c r="I95" s="342"/>
      <c r="J95" s="342"/>
    </row>
    <row r="96" spans="1:10" s="68" customFormat="1" x14ac:dyDescent="0.25">
      <c r="A96" s="342"/>
      <c r="B96" s="72"/>
      <c r="C96" s="72"/>
      <c r="D96" s="72"/>
      <c r="E96" s="72"/>
      <c r="F96" s="72"/>
      <c r="G96" s="342"/>
      <c r="H96" s="342"/>
      <c r="I96" s="342"/>
      <c r="J96" s="342"/>
    </row>
    <row r="97" spans="1:10" s="68" customFormat="1" x14ac:dyDescent="0.25">
      <c r="A97" s="342"/>
      <c r="B97" s="72"/>
      <c r="C97" s="72"/>
      <c r="D97" s="72"/>
      <c r="E97" s="72"/>
      <c r="F97" s="72"/>
      <c r="G97" s="342"/>
      <c r="H97" s="342"/>
      <c r="I97" s="342"/>
      <c r="J97" s="342"/>
    </row>
    <row r="98" spans="1:10" s="68" customFormat="1" x14ac:dyDescent="0.25">
      <c r="A98" s="342"/>
      <c r="B98" s="72"/>
      <c r="C98" s="72"/>
      <c r="D98" s="72"/>
      <c r="E98" s="72"/>
      <c r="F98" s="72"/>
      <c r="G98" s="342"/>
      <c r="H98" s="342"/>
      <c r="I98" s="342"/>
      <c r="J98" s="342"/>
    </row>
    <row r="99" spans="1:10" s="68" customFormat="1" x14ac:dyDescent="0.25">
      <c r="A99" s="342"/>
      <c r="B99" s="72"/>
      <c r="C99" s="72"/>
      <c r="D99" s="72"/>
      <c r="E99" s="72"/>
      <c r="F99" s="72"/>
      <c r="G99" s="342"/>
      <c r="H99" s="342"/>
      <c r="I99" s="342"/>
      <c r="J99" s="342"/>
    </row>
    <row r="100" spans="1:10" s="68" customFormat="1" x14ac:dyDescent="0.25">
      <c r="A100" s="342"/>
      <c r="B100" s="72"/>
      <c r="C100" s="72"/>
      <c r="D100" s="72"/>
      <c r="E100" s="72"/>
      <c r="F100" s="72"/>
      <c r="G100" s="342"/>
      <c r="H100" s="342"/>
      <c r="I100" s="342"/>
      <c r="J100" s="342"/>
    </row>
    <row r="101" spans="1:10" s="68" customFormat="1" x14ac:dyDescent="0.25">
      <c r="A101" s="342"/>
      <c r="B101" s="72"/>
      <c r="C101" s="72"/>
      <c r="D101" s="72"/>
      <c r="E101" s="72"/>
      <c r="F101" s="72"/>
      <c r="G101" s="342"/>
      <c r="H101" s="342"/>
      <c r="I101" s="342"/>
      <c r="J101" s="342"/>
    </row>
    <row r="102" spans="1:10" s="68" customFormat="1" x14ac:dyDescent="0.25">
      <c r="A102" s="342"/>
      <c r="B102" s="72"/>
      <c r="C102" s="72"/>
      <c r="D102" s="72"/>
      <c r="E102" s="72"/>
      <c r="F102" s="72"/>
      <c r="G102" s="342"/>
      <c r="H102" s="342"/>
      <c r="I102" s="342"/>
      <c r="J102" s="342"/>
    </row>
    <row r="103" spans="1:10" s="68" customFormat="1" x14ac:dyDescent="0.25">
      <c r="A103" s="342"/>
      <c r="B103" s="72"/>
      <c r="C103" s="72"/>
      <c r="D103" s="72"/>
      <c r="E103" s="72"/>
      <c r="F103" s="72"/>
      <c r="G103" s="342"/>
      <c r="H103" s="342"/>
      <c r="I103" s="342"/>
      <c r="J103" s="342"/>
    </row>
    <row r="104" spans="1:10" s="68" customFormat="1" x14ac:dyDescent="0.25">
      <c r="A104" s="342"/>
      <c r="B104" s="72"/>
      <c r="C104" s="72"/>
      <c r="D104" s="72"/>
      <c r="E104" s="72"/>
      <c r="F104" s="72"/>
      <c r="G104" s="342"/>
      <c r="H104" s="342"/>
      <c r="I104" s="342"/>
      <c r="J104" s="342"/>
    </row>
    <row r="105" spans="1:10" s="68" customFormat="1" x14ac:dyDescent="0.25">
      <c r="A105" s="342"/>
      <c r="B105" s="72"/>
      <c r="C105" s="72"/>
      <c r="D105" s="72"/>
      <c r="E105" s="72"/>
      <c r="F105" s="72"/>
      <c r="G105" s="342"/>
      <c r="H105" s="342"/>
      <c r="I105" s="342"/>
      <c r="J105" s="342"/>
    </row>
    <row r="106" spans="1:10" s="68" customFormat="1" x14ac:dyDescent="0.25">
      <c r="A106" s="342"/>
      <c r="B106" s="72"/>
      <c r="C106" s="72"/>
      <c r="D106" s="72"/>
      <c r="E106" s="72"/>
      <c r="F106" s="72"/>
      <c r="G106" s="342"/>
      <c r="H106" s="342"/>
      <c r="I106" s="342"/>
      <c r="J106" s="342"/>
    </row>
    <row r="107" spans="1:10" s="68" customFormat="1" x14ac:dyDescent="0.25">
      <c r="A107" s="342"/>
      <c r="B107" s="72"/>
      <c r="C107" s="72"/>
      <c r="D107" s="72"/>
      <c r="E107" s="72"/>
      <c r="F107" s="72"/>
      <c r="G107" s="342"/>
      <c r="H107" s="342"/>
      <c r="I107" s="342"/>
      <c r="J107" s="342"/>
    </row>
    <row r="108" spans="1:10" s="68" customFormat="1" x14ac:dyDescent="0.25">
      <c r="A108" s="342"/>
      <c r="B108" s="72"/>
      <c r="C108" s="72"/>
      <c r="D108" s="72"/>
      <c r="E108" s="72"/>
      <c r="F108" s="72"/>
      <c r="G108" s="342"/>
      <c r="H108" s="342"/>
      <c r="I108" s="342"/>
      <c r="J108" s="342"/>
    </row>
    <row r="109" spans="1:10" s="68" customFormat="1" x14ac:dyDescent="0.25">
      <c r="A109" s="342"/>
      <c r="B109" s="72"/>
      <c r="C109" s="72"/>
      <c r="D109" s="72"/>
      <c r="E109" s="72"/>
      <c r="F109" s="72"/>
      <c r="G109" s="342"/>
      <c r="H109" s="342"/>
      <c r="I109" s="342"/>
      <c r="J109" s="342"/>
    </row>
    <row r="110" spans="1:10" s="68" customFormat="1" x14ac:dyDescent="0.25">
      <c r="A110" s="342"/>
      <c r="B110" s="72"/>
      <c r="C110" s="72"/>
      <c r="D110" s="72"/>
      <c r="E110" s="72"/>
      <c r="F110" s="72"/>
      <c r="G110" s="342"/>
      <c r="H110" s="342"/>
      <c r="I110" s="342"/>
      <c r="J110" s="342"/>
    </row>
    <row r="111" spans="1:10" s="68" customFormat="1" x14ac:dyDescent="0.25">
      <c r="A111" s="342"/>
      <c r="B111" s="72"/>
      <c r="C111" s="72"/>
      <c r="D111" s="72"/>
      <c r="E111" s="72"/>
      <c r="F111" s="72"/>
      <c r="G111" s="342"/>
      <c r="H111" s="342"/>
      <c r="I111" s="342"/>
      <c r="J111" s="342"/>
    </row>
    <row r="112" spans="1:10" s="68" customFormat="1" x14ac:dyDescent="0.25">
      <c r="A112" s="342"/>
      <c r="B112" s="72"/>
      <c r="C112" s="72"/>
      <c r="D112" s="72"/>
      <c r="E112" s="72"/>
      <c r="F112" s="72"/>
      <c r="G112" s="342"/>
      <c r="H112" s="342"/>
      <c r="I112" s="342"/>
      <c r="J112" s="342"/>
    </row>
    <row r="113" spans="1:10" s="68" customFormat="1" x14ac:dyDescent="0.25">
      <c r="A113" s="342"/>
      <c r="B113" s="72"/>
      <c r="C113" s="72"/>
      <c r="D113" s="72"/>
      <c r="E113" s="72"/>
      <c r="F113" s="72"/>
      <c r="G113" s="342"/>
      <c r="H113" s="342"/>
      <c r="I113" s="342"/>
      <c r="J113" s="342"/>
    </row>
    <row r="114" spans="1:10" s="68" customFormat="1" x14ac:dyDescent="0.25">
      <c r="A114" s="342"/>
      <c r="B114" s="72"/>
      <c r="C114" s="72"/>
      <c r="D114" s="72"/>
      <c r="E114" s="72"/>
      <c r="F114" s="72"/>
      <c r="G114" s="342"/>
      <c r="H114" s="342"/>
      <c r="I114" s="342"/>
      <c r="J114" s="342"/>
    </row>
    <row r="115" spans="1:10" s="68" customFormat="1" x14ac:dyDescent="0.25">
      <c r="A115" s="342"/>
      <c r="B115" s="72"/>
      <c r="C115" s="72"/>
      <c r="D115" s="72"/>
      <c r="E115" s="72"/>
      <c r="F115" s="72"/>
      <c r="G115" s="342"/>
      <c r="H115" s="342"/>
      <c r="I115" s="342"/>
      <c r="J115" s="342"/>
    </row>
    <row r="116" spans="1:10" s="68" customFormat="1" x14ac:dyDescent="0.25">
      <c r="A116" s="342"/>
      <c r="B116" s="72"/>
      <c r="C116" s="72"/>
      <c r="D116" s="72"/>
      <c r="E116" s="72"/>
      <c r="F116" s="72"/>
      <c r="G116" s="342"/>
      <c r="H116" s="342"/>
      <c r="I116" s="342"/>
      <c r="J116" s="342"/>
    </row>
    <row r="117" spans="1:10" s="68" customFormat="1" x14ac:dyDescent="0.25">
      <c r="A117" s="342"/>
      <c r="B117" s="72"/>
      <c r="C117" s="72"/>
      <c r="D117" s="72"/>
      <c r="E117" s="72"/>
      <c r="F117" s="72"/>
      <c r="G117" s="342"/>
      <c r="H117" s="342"/>
      <c r="I117" s="342"/>
      <c r="J117" s="342"/>
    </row>
    <row r="118" spans="1:10" s="68" customFormat="1" x14ac:dyDescent="0.25">
      <c r="A118" s="342"/>
      <c r="B118" s="72"/>
      <c r="C118" s="72"/>
      <c r="D118" s="72"/>
      <c r="E118" s="72"/>
      <c r="F118" s="72"/>
      <c r="G118" s="342"/>
      <c r="H118" s="342"/>
      <c r="I118" s="342"/>
      <c r="J118" s="342"/>
    </row>
    <row r="119" spans="1:10" s="68" customFormat="1" x14ac:dyDescent="0.25">
      <c r="A119" s="342"/>
      <c r="B119" s="72"/>
      <c r="C119" s="72"/>
      <c r="D119" s="72"/>
      <c r="E119" s="72"/>
      <c r="F119" s="72"/>
      <c r="G119" s="342"/>
      <c r="H119" s="342"/>
      <c r="I119" s="342"/>
      <c r="J119" s="342"/>
    </row>
    <row r="120" spans="1:10" s="68" customFormat="1" x14ac:dyDescent="0.25">
      <c r="A120" s="342"/>
      <c r="B120" s="72"/>
      <c r="C120" s="72"/>
      <c r="D120" s="72"/>
      <c r="E120" s="72"/>
      <c r="F120" s="72"/>
      <c r="G120" s="342"/>
      <c r="H120" s="342"/>
      <c r="I120" s="342"/>
      <c r="J120" s="342"/>
    </row>
    <row r="121" spans="1:10" s="68" customFormat="1" x14ac:dyDescent="0.25">
      <c r="A121" s="342"/>
      <c r="B121" s="72"/>
      <c r="C121" s="72"/>
      <c r="D121" s="72"/>
      <c r="E121" s="72"/>
      <c r="F121" s="72"/>
      <c r="G121" s="342"/>
      <c r="H121" s="342"/>
      <c r="I121" s="342"/>
      <c r="J121" s="342"/>
    </row>
    <row r="122" spans="1:10" s="68" customFormat="1" x14ac:dyDescent="0.25">
      <c r="A122" s="342"/>
      <c r="B122" s="72"/>
      <c r="C122" s="72"/>
      <c r="D122" s="72"/>
      <c r="E122" s="72"/>
      <c r="F122" s="72"/>
      <c r="G122" s="342"/>
      <c r="H122" s="342"/>
      <c r="I122" s="342"/>
      <c r="J122" s="342"/>
    </row>
    <row r="123" spans="1:10" s="68" customFormat="1" x14ac:dyDescent="0.25">
      <c r="A123" s="342"/>
      <c r="B123" s="72"/>
      <c r="C123" s="72"/>
      <c r="D123" s="72"/>
      <c r="E123" s="72"/>
      <c r="F123" s="72"/>
      <c r="G123" s="342"/>
      <c r="H123" s="342"/>
      <c r="I123" s="342"/>
      <c r="J123" s="342"/>
    </row>
    <row r="124" spans="1:10" s="68" customFormat="1" x14ac:dyDescent="0.25">
      <c r="A124" s="342"/>
      <c r="B124" s="72"/>
      <c r="C124" s="72"/>
      <c r="D124" s="72"/>
      <c r="E124" s="72"/>
      <c r="F124" s="72"/>
      <c r="G124" s="342"/>
      <c r="H124" s="342"/>
      <c r="I124" s="342"/>
      <c r="J124" s="342"/>
    </row>
    <row r="125" spans="1:10" s="68" customFormat="1" x14ac:dyDescent="0.25">
      <c r="A125" s="342"/>
      <c r="B125" s="72"/>
      <c r="C125" s="72"/>
      <c r="D125" s="72"/>
      <c r="E125" s="72"/>
      <c r="F125" s="72"/>
      <c r="G125" s="342"/>
      <c r="H125" s="342"/>
      <c r="I125" s="342"/>
      <c r="J125" s="342"/>
    </row>
    <row r="126" spans="1:10" s="68" customFormat="1" x14ac:dyDescent="0.25">
      <c r="A126" s="342"/>
      <c r="B126" s="72"/>
      <c r="C126" s="72"/>
      <c r="D126" s="72"/>
      <c r="E126" s="72"/>
      <c r="F126" s="72"/>
      <c r="G126" s="342"/>
      <c r="H126" s="342"/>
      <c r="I126" s="342"/>
      <c r="J126" s="342"/>
    </row>
    <row r="127" spans="1:10" s="68" customFormat="1" x14ac:dyDescent="0.25">
      <c r="A127" s="342"/>
      <c r="B127" s="72"/>
      <c r="C127" s="72"/>
      <c r="D127" s="72"/>
      <c r="E127" s="72"/>
      <c r="F127" s="72"/>
      <c r="G127" s="342"/>
      <c r="H127" s="342"/>
      <c r="I127" s="342"/>
      <c r="J127" s="342"/>
    </row>
    <row r="128" spans="1:10" s="68" customFormat="1" x14ac:dyDescent="0.25">
      <c r="A128" s="342"/>
      <c r="B128" s="72"/>
      <c r="C128" s="72"/>
      <c r="D128" s="72"/>
      <c r="E128" s="72"/>
      <c r="F128" s="72"/>
      <c r="G128" s="342"/>
      <c r="H128" s="342"/>
      <c r="I128" s="342"/>
      <c r="J128" s="342"/>
    </row>
    <row r="129" spans="1:10" s="68" customFormat="1" x14ac:dyDescent="0.25">
      <c r="A129" s="342"/>
      <c r="B129" s="72"/>
      <c r="C129" s="72"/>
      <c r="D129" s="72"/>
      <c r="E129" s="72"/>
      <c r="F129" s="72"/>
      <c r="G129" s="342"/>
      <c r="H129" s="342"/>
      <c r="I129" s="342"/>
      <c r="J129" s="342"/>
    </row>
    <row r="130" spans="1:10" s="68" customFormat="1" x14ac:dyDescent="0.25">
      <c r="A130" s="342"/>
      <c r="B130" s="72"/>
      <c r="C130" s="72"/>
      <c r="D130" s="72"/>
      <c r="E130" s="72"/>
      <c r="F130" s="72"/>
      <c r="G130" s="342"/>
      <c r="H130" s="342"/>
      <c r="I130" s="342"/>
      <c r="J130" s="342"/>
    </row>
    <row r="131" spans="1:10" s="68" customFormat="1" x14ac:dyDescent="0.25">
      <c r="A131" s="342"/>
      <c r="B131" s="72"/>
      <c r="C131" s="72"/>
      <c r="D131" s="72"/>
      <c r="E131" s="72"/>
      <c r="F131" s="72"/>
      <c r="G131" s="342"/>
      <c r="H131" s="342"/>
      <c r="I131" s="342"/>
      <c r="J131" s="342"/>
    </row>
    <row r="132" spans="1:10" s="68" customFormat="1" x14ac:dyDescent="0.25">
      <c r="A132" s="342"/>
      <c r="B132" s="72"/>
      <c r="C132" s="72"/>
      <c r="D132" s="72"/>
      <c r="E132" s="72"/>
      <c r="F132" s="72"/>
      <c r="G132" s="342"/>
      <c r="H132" s="342"/>
      <c r="I132" s="342"/>
      <c r="J132" s="342"/>
    </row>
    <row r="133" spans="1:10" s="68" customFormat="1" x14ac:dyDescent="0.25">
      <c r="A133" s="342"/>
      <c r="B133" s="72"/>
      <c r="C133" s="72"/>
      <c r="D133" s="72"/>
      <c r="E133" s="72"/>
      <c r="F133" s="72"/>
      <c r="G133" s="342"/>
      <c r="H133" s="342"/>
      <c r="I133" s="342"/>
      <c r="J133" s="342"/>
    </row>
    <row r="134" spans="1:10" s="68" customFormat="1" x14ac:dyDescent="0.25">
      <c r="A134" s="342"/>
      <c r="B134" s="72"/>
      <c r="C134" s="72"/>
      <c r="D134" s="72"/>
      <c r="E134" s="72"/>
      <c r="F134" s="72"/>
      <c r="G134" s="342"/>
      <c r="H134" s="342"/>
      <c r="I134" s="342"/>
      <c r="J134" s="342"/>
    </row>
    <row r="135" spans="1:10" s="68" customFormat="1" x14ac:dyDescent="0.25">
      <c r="A135" s="342"/>
      <c r="B135" s="72"/>
      <c r="C135" s="72"/>
      <c r="D135" s="72"/>
      <c r="E135" s="72"/>
      <c r="F135" s="72"/>
      <c r="G135" s="342"/>
      <c r="H135" s="342"/>
      <c r="I135" s="342"/>
      <c r="J135" s="342"/>
    </row>
    <row r="136" spans="1:10" s="68" customFormat="1" x14ac:dyDescent="0.25">
      <c r="A136" s="342"/>
      <c r="B136" s="72"/>
      <c r="C136" s="72"/>
      <c r="D136" s="72"/>
      <c r="E136" s="72"/>
      <c r="F136" s="72"/>
      <c r="G136" s="342"/>
      <c r="H136" s="342"/>
      <c r="I136" s="342"/>
      <c r="J136" s="342"/>
    </row>
    <row r="137" spans="1:10" s="68" customFormat="1" x14ac:dyDescent="0.25">
      <c r="A137" s="342"/>
      <c r="B137" s="72"/>
      <c r="C137" s="72"/>
      <c r="D137" s="72"/>
      <c r="E137" s="72"/>
      <c r="F137" s="72"/>
      <c r="G137" s="342"/>
      <c r="H137" s="342"/>
      <c r="I137" s="342"/>
      <c r="J137" s="342"/>
    </row>
    <row r="138" spans="1:10" s="68" customFormat="1" x14ac:dyDescent="0.25">
      <c r="A138" s="342"/>
      <c r="B138" s="72"/>
      <c r="C138" s="72"/>
      <c r="D138" s="72"/>
      <c r="E138" s="72"/>
      <c r="F138" s="72"/>
      <c r="G138" s="342"/>
      <c r="H138" s="342"/>
      <c r="I138" s="342"/>
      <c r="J138" s="342"/>
    </row>
    <row r="139" spans="1:10" s="68" customFormat="1" x14ac:dyDescent="0.25">
      <c r="A139" s="342"/>
      <c r="B139" s="72"/>
      <c r="C139" s="72"/>
      <c r="D139" s="72"/>
      <c r="E139" s="72"/>
      <c r="F139" s="72"/>
      <c r="G139" s="342"/>
      <c r="H139" s="342"/>
      <c r="I139" s="342"/>
      <c r="J139" s="342"/>
    </row>
    <row r="140" spans="1:10" s="68" customFormat="1" x14ac:dyDescent="0.25">
      <c r="A140" s="342"/>
      <c r="B140" s="72"/>
      <c r="C140" s="72"/>
      <c r="D140" s="72"/>
      <c r="E140" s="72"/>
      <c r="F140" s="72"/>
      <c r="G140" s="342"/>
      <c r="H140" s="342"/>
      <c r="I140" s="342"/>
      <c r="J140" s="342"/>
    </row>
    <row r="141" spans="1:10" s="68" customFormat="1" x14ac:dyDescent="0.25">
      <c r="A141" s="342"/>
      <c r="B141" s="72"/>
      <c r="C141" s="72"/>
      <c r="D141" s="72"/>
      <c r="E141" s="72"/>
      <c r="F141" s="72"/>
      <c r="G141" s="342"/>
      <c r="H141" s="342"/>
      <c r="I141" s="342"/>
      <c r="J141" s="342"/>
    </row>
    <row r="142" spans="1:10" s="68" customFormat="1" x14ac:dyDescent="0.25">
      <c r="A142" s="342"/>
      <c r="B142" s="72"/>
      <c r="C142" s="72"/>
      <c r="D142" s="72"/>
      <c r="E142" s="72"/>
      <c r="F142" s="72"/>
      <c r="G142" s="342"/>
      <c r="H142" s="342"/>
      <c r="I142" s="342"/>
      <c r="J142" s="342"/>
    </row>
    <row r="143" spans="1:10" s="68" customFormat="1" x14ac:dyDescent="0.25">
      <c r="A143" s="342"/>
      <c r="B143" s="72"/>
      <c r="C143" s="72"/>
      <c r="D143" s="72"/>
      <c r="E143" s="72"/>
      <c r="F143" s="72"/>
      <c r="G143" s="342"/>
      <c r="H143" s="342"/>
      <c r="I143" s="342"/>
      <c r="J143" s="342"/>
    </row>
    <row r="144" spans="1:10" s="68" customFormat="1" x14ac:dyDescent="0.25">
      <c r="A144" s="342"/>
      <c r="B144" s="72"/>
      <c r="C144" s="72"/>
      <c r="D144" s="72"/>
      <c r="E144" s="72"/>
      <c r="F144" s="72"/>
      <c r="G144" s="342"/>
      <c r="H144" s="342"/>
      <c r="I144" s="342"/>
      <c r="J144" s="342"/>
    </row>
    <row r="145" spans="1:10" s="68" customFormat="1" x14ac:dyDescent="0.25">
      <c r="A145" s="342"/>
      <c r="B145" s="72"/>
      <c r="C145" s="72"/>
      <c r="D145" s="72"/>
      <c r="E145" s="72"/>
      <c r="F145" s="72"/>
      <c r="G145" s="342"/>
      <c r="H145" s="342"/>
      <c r="I145" s="342"/>
      <c r="J145" s="342"/>
    </row>
    <row r="146" spans="1:10" s="68" customFormat="1" x14ac:dyDescent="0.25">
      <c r="A146" s="342"/>
      <c r="B146" s="72"/>
      <c r="C146" s="72"/>
      <c r="D146" s="72"/>
      <c r="E146" s="72"/>
      <c r="F146" s="72"/>
      <c r="G146" s="342"/>
      <c r="H146" s="342"/>
      <c r="I146" s="342"/>
      <c r="J146" s="342"/>
    </row>
    <row r="147" spans="1:10" s="68" customFormat="1" x14ac:dyDescent="0.25">
      <c r="A147" s="342"/>
      <c r="B147" s="72"/>
      <c r="C147" s="72"/>
      <c r="D147" s="72"/>
      <c r="E147" s="72"/>
      <c r="F147" s="72"/>
      <c r="G147" s="342"/>
      <c r="H147" s="342"/>
      <c r="I147" s="342"/>
      <c r="J147" s="342"/>
    </row>
    <row r="148" spans="1:10" s="68" customFormat="1" x14ac:dyDescent="0.25">
      <c r="A148" s="342"/>
      <c r="B148" s="72"/>
      <c r="C148" s="72"/>
      <c r="D148" s="72"/>
      <c r="E148" s="72"/>
      <c r="F148" s="72"/>
      <c r="G148" s="342"/>
      <c r="H148" s="342"/>
      <c r="I148" s="342"/>
      <c r="J148" s="342"/>
    </row>
    <row r="149" spans="1:10" s="68" customFormat="1" x14ac:dyDescent="0.25">
      <c r="A149" s="342"/>
      <c r="B149" s="72"/>
      <c r="C149" s="72"/>
      <c r="D149" s="72"/>
      <c r="E149" s="72"/>
      <c r="F149" s="72"/>
      <c r="G149" s="342"/>
      <c r="H149" s="342"/>
      <c r="I149" s="342"/>
      <c r="J149" s="342"/>
    </row>
    <row r="150" spans="1:10" s="68" customFormat="1" x14ac:dyDescent="0.25">
      <c r="A150" s="342"/>
      <c r="B150" s="72"/>
      <c r="C150" s="72"/>
      <c r="D150" s="72"/>
      <c r="E150" s="72"/>
      <c r="F150" s="72"/>
      <c r="G150" s="342"/>
      <c r="H150" s="342"/>
      <c r="I150" s="342"/>
      <c r="J150" s="342"/>
    </row>
    <row r="151" spans="1:10" s="68" customFormat="1" x14ac:dyDescent="0.25">
      <c r="A151" s="342"/>
      <c r="B151" s="72"/>
      <c r="C151" s="72"/>
      <c r="D151" s="72"/>
      <c r="E151" s="72"/>
      <c r="F151" s="72"/>
      <c r="G151" s="342"/>
      <c r="H151" s="342"/>
      <c r="I151" s="342"/>
      <c r="J151" s="342"/>
    </row>
    <row r="152" spans="1:10" s="68" customFormat="1" x14ac:dyDescent="0.25">
      <c r="A152" s="342"/>
      <c r="B152" s="72"/>
      <c r="C152" s="72"/>
      <c r="D152" s="72"/>
      <c r="E152" s="72"/>
      <c r="F152" s="72"/>
      <c r="G152" s="342"/>
      <c r="H152" s="342"/>
      <c r="I152" s="342"/>
      <c r="J152" s="342"/>
    </row>
    <row r="153" spans="1:10" s="68" customFormat="1" x14ac:dyDescent="0.25">
      <c r="A153" s="342"/>
      <c r="B153" s="72"/>
      <c r="C153" s="72"/>
      <c r="D153" s="72"/>
      <c r="E153" s="72"/>
      <c r="F153" s="72"/>
      <c r="G153" s="342"/>
      <c r="H153" s="342"/>
      <c r="I153" s="342"/>
      <c r="J153" s="342"/>
    </row>
    <row r="154" spans="1:10" s="68" customFormat="1" x14ac:dyDescent="0.25">
      <c r="A154" s="342"/>
      <c r="B154" s="72"/>
      <c r="C154" s="72"/>
      <c r="D154" s="72"/>
      <c r="E154" s="72"/>
      <c r="F154" s="72"/>
      <c r="G154" s="342"/>
      <c r="H154" s="342"/>
      <c r="I154" s="342"/>
      <c r="J154" s="342"/>
    </row>
    <row r="155" spans="1:10" s="68" customFormat="1" x14ac:dyDescent="0.25">
      <c r="A155" s="342"/>
      <c r="B155" s="72"/>
      <c r="C155" s="72"/>
      <c r="D155" s="72"/>
      <c r="E155" s="72"/>
      <c r="F155" s="72"/>
      <c r="G155" s="342"/>
      <c r="H155" s="342"/>
      <c r="I155" s="342"/>
      <c r="J155" s="342"/>
    </row>
    <row r="156" spans="1:10" s="68" customFormat="1" x14ac:dyDescent="0.25">
      <c r="A156" s="342"/>
      <c r="B156" s="72"/>
      <c r="C156" s="72"/>
      <c r="D156" s="72"/>
      <c r="E156" s="72"/>
      <c r="F156" s="72"/>
      <c r="G156" s="342"/>
      <c r="H156" s="342"/>
      <c r="I156" s="342"/>
      <c r="J156" s="342"/>
    </row>
    <row r="157" spans="1:10" s="68" customFormat="1" x14ac:dyDescent="0.25">
      <c r="A157" s="342"/>
      <c r="B157" s="72"/>
      <c r="C157" s="72"/>
      <c r="D157" s="72"/>
      <c r="E157" s="72"/>
      <c r="F157" s="72"/>
      <c r="G157" s="342"/>
      <c r="H157" s="342"/>
      <c r="I157" s="342"/>
      <c r="J157" s="342"/>
    </row>
    <row r="158" spans="1:10" s="68" customFormat="1" x14ac:dyDescent="0.25">
      <c r="A158" s="342"/>
      <c r="B158" s="72"/>
      <c r="C158" s="72"/>
      <c r="D158" s="72"/>
      <c r="E158" s="72"/>
      <c r="F158" s="72"/>
      <c r="G158" s="342"/>
      <c r="H158" s="342"/>
      <c r="I158" s="342"/>
      <c r="J158" s="342"/>
    </row>
    <row r="159" spans="1:10" s="68" customFormat="1" x14ac:dyDescent="0.25">
      <c r="A159" s="342"/>
      <c r="B159" s="72"/>
      <c r="C159" s="72"/>
      <c r="D159" s="72"/>
      <c r="E159" s="72"/>
      <c r="F159" s="72"/>
      <c r="G159" s="342"/>
      <c r="H159" s="342"/>
      <c r="I159" s="342"/>
      <c r="J159" s="342"/>
    </row>
    <row r="160" spans="1:10" s="68" customFormat="1" x14ac:dyDescent="0.25">
      <c r="A160" s="342"/>
      <c r="B160" s="72"/>
      <c r="C160" s="72"/>
      <c r="D160" s="72"/>
      <c r="E160" s="72"/>
      <c r="F160" s="72"/>
      <c r="G160" s="342"/>
      <c r="H160" s="342"/>
      <c r="I160" s="342"/>
      <c r="J160" s="342"/>
    </row>
    <row r="161" spans="1:10" s="68" customFormat="1" x14ac:dyDescent="0.25">
      <c r="A161" s="342"/>
      <c r="B161" s="72"/>
      <c r="C161" s="72"/>
      <c r="D161" s="72"/>
      <c r="E161" s="72"/>
      <c r="F161" s="72"/>
      <c r="G161" s="342"/>
      <c r="H161" s="342"/>
      <c r="I161" s="342"/>
      <c r="J161" s="342"/>
    </row>
    <row r="162" spans="1:10" s="68" customFormat="1" x14ac:dyDescent="0.25">
      <c r="A162" s="342"/>
      <c r="B162" s="72"/>
      <c r="C162" s="72"/>
      <c r="D162" s="72"/>
      <c r="E162" s="72"/>
      <c r="F162" s="72"/>
      <c r="G162" s="342"/>
      <c r="H162" s="342"/>
      <c r="I162" s="342"/>
      <c r="J162" s="342"/>
    </row>
    <row r="163" spans="1:10" s="68" customFormat="1" x14ac:dyDescent="0.25">
      <c r="A163" s="342"/>
      <c r="B163" s="72"/>
      <c r="C163" s="72"/>
      <c r="D163" s="72"/>
      <c r="E163" s="72"/>
      <c r="F163" s="72"/>
      <c r="G163" s="342"/>
      <c r="H163" s="342"/>
      <c r="I163" s="342"/>
      <c r="J163" s="342"/>
    </row>
    <row r="164" spans="1:10" s="68" customFormat="1" x14ac:dyDescent="0.25">
      <c r="A164" s="342"/>
      <c r="B164" s="72"/>
      <c r="C164" s="72"/>
      <c r="D164" s="72"/>
      <c r="E164" s="72"/>
      <c r="F164" s="72"/>
      <c r="G164" s="342"/>
      <c r="H164" s="342"/>
      <c r="I164" s="342"/>
      <c r="J164" s="342"/>
    </row>
    <row r="165" spans="1:10" s="68" customFormat="1" x14ac:dyDescent="0.25">
      <c r="A165" s="342"/>
      <c r="B165" s="72"/>
      <c r="C165" s="72"/>
      <c r="D165" s="72"/>
      <c r="E165" s="72"/>
      <c r="F165" s="72"/>
      <c r="G165" s="342"/>
      <c r="H165" s="342"/>
      <c r="I165" s="342"/>
      <c r="J165" s="342"/>
    </row>
    <row r="166" spans="1:10" s="68" customFormat="1" x14ac:dyDescent="0.25">
      <c r="A166" s="342"/>
      <c r="B166" s="72"/>
      <c r="C166" s="72"/>
      <c r="D166" s="72"/>
      <c r="E166" s="72"/>
      <c r="F166" s="72"/>
      <c r="G166" s="342"/>
      <c r="H166" s="342"/>
      <c r="I166" s="342"/>
      <c r="J166" s="342"/>
    </row>
    <row r="167" spans="1:10" s="68" customFormat="1" x14ac:dyDescent="0.25">
      <c r="A167" s="342"/>
      <c r="B167" s="72"/>
      <c r="C167" s="72"/>
      <c r="D167" s="72"/>
      <c r="E167" s="72"/>
      <c r="F167" s="72"/>
      <c r="G167" s="342"/>
      <c r="H167" s="342"/>
      <c r="I167" s="342"/>
      <c r="J167" s="342"/>
    </row>
    <row r="168" spans="1:10" s="68" customFormat="1" x14ac:dyDescent="0.25">
      <c r="A168" s="342"/>
      <c r="B168" s="72"/>
      <c r="C168" s="72"/>
      <c r="D168" s="72"/>
      <c r="E168" s="72"/>
      <c r="F168" s="72"/>
      <c r="G168" s="342"/>
      <c r="H168" s="342"/>
      <c r="I168" s="342"/>
      <c r="J168" s="342"/>
    </row>
    <row r="169" spans="1:10" s="68" customFormat="1" x14ac:dyDescent="0.25">
      <c r="A169" s="342"/>
      <c r="B169" s="72"/>
      <c r="C169" s="72"/>
      <c r="D169" s="72"/>
      <c r="E169" s="72"/>
      <c r="F169" s="72"/>
      <c r="G169" s="342"/>
      <c r="H169" s="342"/>
      <c r="I169" s="342"/>
      <c r="J169" s="342"/>
    </row>
    <row r="170" spans="1:10" s="68" customFormat="1" x14ac:dyDescent="0.25">
      <c r="A170" s="342"/>
      <c r="B170" s="72"/>
      <c r="C170" s="72"/>
      <c r="D170" s="72"/>
      <c r="E170" s="72"/>
      <c r="F170" s="72"/>
      <c r="G170" s="342"/>
      <c r="H170" s="342"/>
      <c r="I170" s="342"/>
      <c r="J170" s="342"/>
    </row>
    <row r="171" spans="1:10" s="68" customFormat="1" x14ac:dyDescent="0.25">
      <c r="A171" s="342"/>
      <c r="B171" s="72"/>
      <c r="C171" s="72"/>
      <c r="D171" s="72"/>
      <c r="E171" s="72"/>
      <c r="F171" s="72"/>
      <c r="G171" s="342"/>
      <c r="H171" s="342"/>
      <c r="I171" s="342"/>
      <c r="J171" s="342"/>
    </row>
    <row r="172" spans="1:10" s="68" customFormat="1" x14ac:dyDescent="0.25">
      <c r="A172" s="342"/>
      <c r="B172" s="72"/>
      <c r="C172" s="72"/>
      <c r="D172" s="72"/>
      <c r="E172" s="72"/>
      <c r="F172" s="72"/>
      <c r="G172" s="342"/>
      <c r="H172" s="342"/>
      <c r="I172" s="342"/>
      <c r="J172" s="342"/>
    </row>
    <row r="173" spans="1:10" s="68" customFormat="1" x14ac:dyDescent="0.25">
      <c r="A173" s="342"/>
      <c r="B173" s="72"/>
      <c r="C173" s="72"/>
      <c r="D173" s="72"/>
      <c r="E173" s="72"/>
      <c r="F173" s="72"/>
      <c r="G173" s="342"/>
      <c r="H173" s="342"/>
      <c r="I173" s="342"/>
      <c r="J173" s="342"/>
    </row>
    <row r="174" spans="1:10" s="68" customFormat="1" x14ac:dyDescent="0.25">
      <c r="A174" s="342"/>
      <c r="B174" s="72"/>
      <c r="C174" s="72"/>
      <c r="D174" s="72"/>
      <c r="E174" s="72"/>
      <c r="F174" s="72"/>
      <c r="G174" s="342"/>
      <c r="H174" s="342"/>
      <c r="I174" s="342"/>
      <c r="J174" s="342"/>
    </row>
    <row r="175" spans="1:10" s="68" customFormat="1" x14ac:dyDescent="0.25">
      <c r="A175" s="342"/>
      <c r="B175" s="72"/>
      <c r="C175" s="72"/>
      <c r="D175" s="72"/>
      <c r="E175" s="72"/>
      <c r="F175" s="72"/>
      <c r="G175" s="342"/>
      <c r="H175" s="342"/>
      <c r="I175" s="342"/>
      <c r="J175" s="342"/>
    </row>
    <row r="176" spans="1:10" s="68" customFormat="1" x14ac:dyDescent="0.25">
      <c r="A176" s="342"/>
      <c r="B176" s="72"/>
      <c r="C176" s="72"/>
      <c r="D176" s="72"/>
      <c r="E176" s="72"/>
      <c r="F176" s="72"/>
      <c r="G176" s="342"/>
      <c r="H176" s="342"/>
      <c r="I176" s="342"/>
      <c r="J176" s="342"/>
    </row>
    <row r="177" spans="1:10" s="68" customFormat="1" x14ac:dyDescent="0.25">
      <c r="A177" s="342"/>
      <c r="B177" s="72"/>
      <c r="C177" s="72"/>
      <c r="D177" s="72"/>
      <c r="E177" s="72"/>
      <c r="F177" s="72"/>
      <c r="G177" s="342"/>
      <c r="H177" s="342"/>
      <c r="I177" s="342"/>
      <c r="J177" s="342"/>
    </row>
    <row r="178" spans="1:10" s="68" customFormat="1" x14ac:dyDescent="0.25">
      <c r="A178" s="342"/>
      <c r="B178" s="72"/>
      <c r="C178" s="72"/>
      <c r="D178" s="72"/>
      <c r="E178" s="72"/>
      <c r="F178" s="72"/>
      <c r="G178" s="342"/>
      <c r="H178" s="342"/>
      <c r="I178" s="342"/>
      <c r="J178" s="342"/>
    </row>
    <row r="179" spans="1:10" s="68" customFormat="1" x14ac:dyDescent="0.25">
      <c r="A179" s="342"/>
      <c r="B179" s="72"/>
      <c r="C179" s="72"/>
      <c r="D179" s="72"/>
      <c r="E179" s="72"/>
      <c r="F179" s="72"/>
      <c r="G179" s="342"/>
      <c r="H179" s="342"/>
      <c r="I179" s="342"/>
      <c r="J179" s="342"/>
    </row>
    <row r="180" spans="1:10" s="68" customFormat="1" x14ac:dyDescent="0.25">
      <c r="A180" s="342"/>
      <c r="B180" s="72"/>
      <c r="C180" s="72"/>
      <c r="D180" s="72"/>
      <c r="E180" s="72"/>
      <c r="F180" s="72"/>
      <c r="G180" s="342"/>
      <c r="H180" s="342"/>
      <c r="I180" s="342"/>
      <c r="J180" s="342"/>
    </row>
    <row r="181" spans="1:10" s="68" customFormat="1" x14ac:dyDescent="0.25">
      <c r="A181" s="342"/>
      <c r="B181" s="72"/>
      <c r="C181" s="72"/>
      <c r="D181" s="72"/>
      <c r="E181" s="72"/>
      <c r="F181" s="72"/>
      <c r="G181" s="342"/>
      <c r="H181" s="342"/>
      <c r="I181" s="342"/>
      <c r="J181" s="342"/>
    </row>
    <row r="182" spans="1:10" s="68" customFormat="1" x14ac:dyDescent="0.25">
      <c r="A182" s="342"/>
      <c r="B182" s="72"/>
      <c r="C182" s="72"/>
      <c r="D182" s="72"/>
      <c r="E182" s="72"/>
      <c r="F182" s="72"/>
      <c r="G182" s="342"/>
      <c r="H182" s="342"/>
      <c r="I182" s="342"/>
      <c r="J182" s="342"/>
    </row>
    <row r="183" spans="1:10" s="68" customFormat="1" x14ac:dyDescent="0.25">
      <c r="A183" s="342"/>
      <c r="B183" s="72"/>
      <c r="C183" s="72"/>
      <c r="D183" s="72"/>
      <c r="E183" s="72"/>
      <c r="F183" s="72"/>
      <c r="G183" s="342"/>
      <c r="H183" s="342"/>
      <c r="I183" s="342"/>
      <c r="J183" s="342"/>
    </row>
    <row r="184" spans="1:10" s="68" customFormat="1" x14ac:dyDescent="0.25">
      <c r="A184" s="342"/>
      <c r="B184" s="72"/>
      <c r="C184" s="72"/>
      <c r="D184" s="72"/>
      <c r="E184" s="72"/>
      <c r="F184" s="72"/>
      <c r="G184" s="342"/>
      <c r="H184" s="342"/>
      <c r="I184" s="342"/>
      <c r="J184" s="342"/>
    </row>
    <row r="185" spans="1:10" s="68" customFormat="1" x14ac:dyDescent="0.25">
      <c r="A185" s="342"/>
      <c r="B185" s="72"/>
      <c r="C185" s="72"/>
      <c r="D185" s="72"/>
      <c r="E185" s="72"/>
      <c r="F185" s="72"/>
      <c r="G185" s="342"/>
      <c r="H185" s="342"/>
      <c r="I185" s="342"/>
      <c r="J185" s="342"/>
    </row>
    <row r="186" spans="1:10" s="68" customFormat="1" x14ac:dyDescent="0.25">
      <c r="A186" s="342"/>
      <c r="B186" s="72"/>
      <c r="C186" s="72"/>
      <c r="D186" s="72"/>
      <c r="E186" s="72"/>
      <c r="F186" s="72"/>
      <c r="G186" s="342"/>
      <c r="H186" s="342"/>
      <c r="I186" s="342"/>
      <c r="J186" s="342"/>
    </row>
    <row r="187" spans="1:10" s="68" customFormat="1" x14ac:dyDescent="0.25">
      <c r="A187" s="342"/>
      <c r="B187" s="72"/>
      <c r="C187" s="72"/>
      <c r="D187" s="72"/>
      <c r="E187" s="72"/>
      <c r="F187" s="72"/>
      <c r="G187" s="342"/>
      <c r="H187" s="342"/>
      <c r="I187" s="342"/>
      <c r="J187" s="342"/>
    </row>
    <row r="188" spans="1:10" s="68" customFormat="1" x14ac:dyDescent="0.25">
      <c r="A188" s="342"/>
      <c r="B188" s="72"/>
      <c r="C188" s="72"/>
      <c r="D188" s="72"/>
      <c r="E188" s="72"/>
      <c r="F188" s="72"/>
      <c r="G188" s="342"/>
      <c r="H188" s="342"/>
      <c r="I188" s="342"/>
      <c r="J188" s="342"/>
    </row>
    <row r="189" spans="1:10" s="68" customFormat="1" x14ac:dyDescent="0.25">
      <c r="A189" s="342"/>
      <c r="B189" s="72"/>
      <c r="C189" s="72"/>
      <c r="D189" s="72"/>
      <c r="E189" s="72"/>
      <c r="F189" s="72"/>
      <c r="G189" s="342"/>
      <c r="H189" s="342"/>
      <c r="I189" s="342"/>
      <c r="J189" s="342"/>
    </row>
    <row r="190" spans="1:10" s="68" customFormat="1" x14ac:dyDescent="0.25">
      <c r="A190" s="342"/>
      <c r="B190" s="72"/>
      <c r="C190" s="72"/>
      <c r="D190" s="72"/>
      <c r="E190" s="72"/>
      <c r="F190" s="72"/>
      <c r="G190" s="342"/>
      <c r="H190" s="342"/>
      <c r="I190" s="342"/>
      <c r="J190" s="342"/>
    </row>
    <row r="191" spans="1:10" s="68" customFormat="1" x14ac:dyDescent="0.25">
      <c r="A191" s="342"/>
      <c r="B191" s="72"/>
      <c r="C191" s="72"/>
      <c r="D191" s="72"/>
      <c r="E191" s="72"/>
      <c r="F191" s="72"/>
      <c r="G191" s="342"/>
      <c r="H191" s="342"/>
      <c r="I191" s="342"/>
      <c r="J191" s="342"/>
    </row>
    <row r="192" spans="1:10" s="68" customFormat="1" x14ac:dyDescent="0.25">
      <c r="A192" s="342"/>
      <c r="B192" s="72"/>
      <c r="C192" s="72"/>
      <c r="D192" s="72"/>
      <c r="E192" s="72"/>
      <c r="F192" s="72"/>
      <c r="G192" s="342"/>
      <c r="H192" s="342"/>
      <c r="I192" s="342"/>
      <c r="J192" s="342"/>
    </row>
    <row r="193" spans="1:10" s="68" customFormat="1" x14ac:dyDescent="0.25">
      <c r="A193" s="342"/>
      <c r="B193" s="72"/>
      <c r="C193" s="72"/>
      <c r="D193" s="72"/>
      <c r="E193" s="72"/>
      <c r="F193" s="72"/>
      <c r="G193" s="342"/>
      <c r="H193" s="342"/>
      <c r="I193" s="342"/>
      <c r="J193" s="342"/>
    </row>
    <row r="194" spans="1:10" s="68" customFormat="1" x14ac:dyDescent="0.25">
      <c r="A194" s="342"/>
      <c r="B194" s="72"/>
      <c r="C194" s="72"/>
      <c r="D194" s="72"/>
      <c r="E194" s="72"/>
      <c r="F194" s="72"/>
      <c r="G194" s="342"/>
      <c r="H194" s="342"/>
      <c r="I194" s="342"/>
      <c r="J194" s="342"/>
    </row>
    <row r="195" spans="1:10" s="68" customFormat="1" x14ac:dyDescent="0.25">
      <c r="A195" s="342"/>
      <c r="B195" s="72"/>
      <c r="C195" s="72"/>
      <c r="D195" s="72"/>
      <c r="E195" s="72"/>
      <c r="F195" s="72"/>
      <c r="G195" s="342"/>
      <c r="H195" s="342"/>
      <c r="I195" s="342"/>
      <c r="J195" s="342"/>
    </row>
    <row r="196" spans="1:10" s="68" customFormat="1" x14ac:dyDescent="0.25">
      <c r="A196" s="342"/>
      <c r="B196" s="72"/>
      <c r="C196" s="72"/>
      <c r="D196" s="72"/>
      <c r="E196" s="72"/>
      <c r="F196" s="72"/>
      <c r="G196" s="342"/>
      <c r="H196" s="342"/>
      <c r="I196" s="342"/>
      <c r="J196" s="342"/>
    </row>
    <row r="197" spans="1:10" s="68" customFormat="1" x14ac:dyDescent="0.25">
      <c r="A197" s="342"/>
      <c r="B197" s="72"/>
      <c r="C197" s="72"/>
      <c r="D197" s="72"/>
      <c r="E197" s="72"/>
      <c r="F197" s="72"/>
      <c r="G197" s="342"/>
      <c r="H197" s="342"/>
      <c r="I197" s="342"/>
      <c r="J197" s="342"/>
    </row>
    <row r="198" spans="1:10" s="68" customFormat="1" x14ac:dyDescent="0.25">
      <c r="A198" s="342"/>
      <c r="B198" s="72"/>
      <c r="C198" s="72"/>
      <c r="D198" s="72"/>
      <c r="E198" s="72"/>
      <c r="F198" s="72"/>
      <c r="G198" s="342"/>
      <c r="H198" s="342"/>
      <c r="I198" s="342"/>
      <c r="J198" s="342"/>
    </row>
    <row r="199" spans="1:10" s="68" customFormat="1" x14ac:dyDescent="0.25">
      <c r="A199" s="342"/>
      <c r="B199" s="72"/>
      <c r="C199" s="72"/>
      <c r="D199" s="72"/>
      <c r="E199" s="72"/>
      <c r="F199" s="72"/>
      <c r="G199" s="342"/>
      <c r="H199" s="342"/>
      <c r="I199" s="342"/>
      <c r="J199" s="342"/>
    </row>
    <row r="200" spans="1:10" s="68" customFormat="1" x14ac:dyDescent="0.25">
      <c r="A200" s="342"/>
      <c r="B200" s="72"/>
      <c r="C200" s="72"/>
      <c r="D200" s="72"/>
      <c r="E200" s="72"/>
      <c r="F200" s="72"/>
      <c r="G200" s="342"/>
      <c r="H200" s="342"/>
      <c r="I200" s="342"/>
      <c r="J200" s="342"/>
    </row>
    <row r="201" spans="1:10" s="68" customFormat="1" x14ac:dyDescent="0.25">
      <c r="A201" s="342"/>
      <c r="B201" s="72"/>
      <c r="C201" s="72"/>
      <c r="D201" s="72"/>
      <c r="E201" s="72"/>
      <c r="F201" s="72"/>
      <c r="G201" s="342"/>
      <c r="H201" s="342"/>
      <c r="I201" s="342"/>
      <c r="J201" s="342"/>
    </row>
    <row r="202" spans="1:10" s="68" customFormat="1" x14ac:dyDescent="0.25">
      <c r="A202" s="342"/>
      <c r="B202" s="72"/>
      <c r="C202" s="72"/>
      <c r="D202" s="72"/>
      <c r="E202" s="72"/>
      <c r="F202" s="72"/>
      <c r="G202" s="342"/>
      <c r="H202" s="342"/>
      <c r="I202" s="342"/>
      <c r="J202" s="342"/>
    </row>
    <row r="203" spans="1:10" s="68" customFormat="1" x14ac:dyDescent="0.25">
      <c r="A203" s="342"/>
      <c r="B203" s="72"/>
      <c r="C203" s="72"/>
      <c r="D203" s="72"/>
      <c r="E203" s="72"/>
      <c r="F203" s="72"/>
      <c r="G203" s="342"/>
      <c r="H203" s="342"/>
      <c r="I203" s="342"/>
      <c r="J203" s="342"/>
    </row>
    <row r="204" spans="1:10" s="68" customFormat="1" x14ac:dyDescent="0.25">
      <c r="A204" s="342"/>
      <c r="B204" s="72"/>
      <c r="C204" s="72"/>
      <c r="D204" s="72"/>
      <c r="E204" s="72"/>
      <c r="F204" s="72"/>
      <c r="G204" s="342"/>
      <c r="H204" s="342"/>
      <c r="I204" s="342"/>
      <c r="J204" s="342"/>
    </row>
    <row r="205" spans="1:10" s="68" customFormat="1" x14ac:dyDescent="0.25">
      <c r="A205" s="342"/>
      <c r="B205" s="72"/>
      <c r="C205" s="72"/>
      <c r="D205" s="72"/>
      <c r="E205" s="72"/>
      <c r="F205" s="72"/>
      <c r="G205" s="342"/>
      <c r="H205" s="342"/>
      <c r="I205" s="342"/>
      <c r="J205" s="342"/>
    </row>
    <row r="206" spans="1:10" s="68" customFormat="1" x14ac:dyDescent="0.25">
      <c r="A206" s="342"/>
      <c r="B206" s="72"/>
      <c r="C206" s="72"/>
      <c r="D206" s="72"/>
      <c r="E206" s="72"/>
      <c r="F206" s="72"/>
      <c r="G206" s="342"/>
      <c r="H206" s="342"/>
      <c r="I206" s="342"/>
      <c r="J206" s="342"/>
    </row>
    <row r="207" spans="1:10" s="68" customFormat="1" x14ac:dyDescent="0.25">
      <c r="A207" s="342"/>
      <c r="B207" s="72"/>
      <c r="C207" s="72"/>
      <c r="D207" s="72"/>
      <c r="E207" s="72"/>
      <c r="F207" s="72"/>
      <c r="G207" s="342"/>
      <c r="H207" s="342"/>
      <c r="I207" s="342"/>
      <c r="J207" s="342"/>
    </row>
    <row r="208" spans="1:10" s="68" customFormat="1" x14ac:dyDescent="0.25">
      <c r="A208" s="342"/>
      <c r="B208" s="72"/>
      <c r="C208" s="72"/>
      <c r="D208" s="72"/>
      <c r="E208" s="72"/>
      <c r="F208" s="72"/>
      <c r="G208" s="342"/>
      <c r="H208" s="342"/>
      <c r="I208" s="342"/>
      <c r="J208" s="342"/>
    </row>
    <row r="209" spans="1:10" s="68" customFormat="1" x14ac:dyDescent="0.25">
      <c r="A209" s="342"/>
      <c r="B209" s="72"/>
      <c r="C209" s="72"/>
      <c r="D209" s="72"/>
      <c r="E209" s="72"/>
      <c r="F209" s="72"/>
      <c r="G209" s="342"/>
      <c r="H209" s="342"/>
      <c r="I209" s="342"/>
      <c r="J209" s="342"/>
    </row>
    <row r="210" spans="1:10" s="68" customFormat="1" x14ac:dyDescent="0.25">
      <c r="A210" s="342"/>
      <c r="B210" s="72"/>
      <c r="C210" s="72"/>
      <c r="D210" s="72"/>
      <c r="E210" s="72"/>
      <c r="F210" s="72"/>
      <c r="G210" s="342"/>
      <c r="H210" s="342"/>
      <c r="I210" s="342"/>
      <c r="J210" s="342"/>
    </row>
    <row r="211" spans="1:10" s="68" customFormat="1" x14ac:dyDescent="0.25">
      <c r="A211" s="342"/>
      <c r="B211" s="72"/>
      <c r="C211" s="72"/>
      <c r="D211" s="72"/>
      <c r="E211" s="72"/>
      <c r="F211" s="72"/>
      <c r="G211" s="342"/>
      <c r="H211" s="342"/>
      <c r="I211" s="342"/>
      <c r="J211" s="342"/>
    </row>
    <row r="212" spans="1:10" s="68" customFormat="1" x14ac:dyDescent="0.25">
      <c r="A212" s="342"/>
      <c r="B212" s="72"/>
      <c r="C212" s="72"/>
      <c r="D212" s="72"/>
      <c r="E212" s="72"/>
      <c r="F212" s="72"/>
      <c r="G212" s="342"/>
      <c r="H212" s="342"/>
      <c r="I212" s="342"/>
      <c r="J212" s="342"/>
    </row>
    <row r="213" spans="1:10" s="68" customFormat="1" x14ac:dyDescent="0.25">
      <c r="A213" s="342"/>
      <c r="B213" s="72"/>
      <c r="C213" s="72"/>
      <c r="D213" s="72"/>
      <c r="E213" s="72"/>
      <c r="F213" s="72"/>
      <c r="G213" s="342"/>
      <c r="H213" s="342"/>
      <c r="I213" s="342"/>
      <c r="J213" s="342"/>
    </row>
    <row r="214" spans="1:10" s="68" customFormat="1" x14ac:dyDescent="0.25">
      <c r="A214" s="342"/>
      <c r="B214" s="72"/>
      <c r="C214" s="72"/>
      <c r="D214" s="72"/>
      <c r="E214" s="72"/>
      <c r="F214" s="72"/>
      <c r="G214" s="342"/>
      <c r="H214" s="342"/>
      <c r="I214" s="342"/>
      <c r="J214" s="342"/>
    </row>
    <row r="215" spans="1:10" s="68" customFormat="1" x14ac:dyDescent="0.25">
      <c r="A215" s="342"/>
      <c r="B215" s="72"/>
      <c r="C215" s="72"/>
      <c r="D215" s="72"/>
      <c r="E215" s="72"/>
      <c r="F215" s="72"/>
      <c r="G215" s="342"/>
      <c r="H215" s="342"/>
      <c r="I215" s="342"/>
      <c r="J215" s="342"/>
    </row>
    <row r="216" spans="1:10" s="68" customFormat="1" x14ac:dyDescent="0.25">
      <c r="A216" s="342"/>
      <c r="B216" s="72"/>
      <c r="C216" s="72"/>
      <c r="D216" s="72"/>
      <c r="E216" s="72"/>
      <c r="F216" s="72"/>
      <c r="G216" s="342"/>
      <c r="H216" s="342"/>
      <c r="I216" s="342"/>
      <c r="J216" s="342"/>
    </row>
    <row r="217" spans="1:10" s="68" customFormat="1" x14ac:dyDescent="0.25">
      <c r="A217" s="342"/>
      <c r="B217" s="72"/>
      <c r="C217" s="72"/>
      <c r="D217" s="72"/>
      <c r="E217" s="72"/>
      <c r="F217" s="72"/>
      <c r="G217" s="342"/>
      <c r="H217" s="342"/>
      <c r="I217" s="342"/>
      <c r="J217" s="342"/>
    </row>
    <row r="218" spans="1:10" s="68" customFormat="1" x14ac:dyDescent="0.25">
      <c r="A218" s="342"/>
      <c r="B218" s="72"/>
      <c r="C218" s="72"/>
      <c r="D218" s="72"/>
      <c r="E218" s="72"/>
      <c r="F218" s="72"/>
      <c r="G218" s="342"/>
      <c r="H218" s="342"/>
      <c r="I218" s="342"/>
      <c r="J218" s="342"/>
    </row>
    <row r="219" spans="1:10" s="68" customFormat="1" x14ac:dyDescent="0.25">
      <c r="A219" s="342"/>
      <c r="B219" s="72"/>
      <c r="C219" s="72"/>
      <c r="D219" s="72"/>
      <c r="E219" s="72"/>
      <c r="F219" s="72"/>
      <c r="G219" s="342"/>
      <c r="H219" s="342"/>
      <c r="I219" s="342"/>
      <c r="J219" s="342"/>
    </row>
    <row r="220" spans="1:10" s="68" customFormat="1" x14ac:dyDescent="0.25">
      <c r="A220" s="342"/>
      <c r="B220" s="72"/>
      <c r="C220" s="72"/>
      <c r="D220" s="72"/>
      <c r="E220" s="72"/>
      <c r="F220" s="72"/>
      <c r="G220" s="342"/>
      <c r="H220" s="342"/>
      <c r="I220" s="342"/>
      <c r="J220" s="342"/>
    </row>
    <row r="221" spans="1:10" s="68" customFormat="1" x14ac:dyDescent="0.25">
      <c r="A221" s="342"/>
      <c r="B221" s="72"/>
      <c r="C221" s="72"/>
      <c r="D221" s="72"/>
      <c r="E221" s="72"/>
      <c r="F221" s="72"/>
      <c r="G221" s="342"/>
      <c r="H221" s="342"/>
      <c r="I221" s="342"/>
      <c r="J221" s="342"/>
    </row>
    <row r="222" spans="1:10" s="68" customFormat="1" x14ac:dyDescent="0.25">
      <c r="A222" s="342"/>
      <c r="B222" s="72"/>
      <c r="C222" s="72"/>
      <c r="D222" s="72"/>
      <c r="E222" s="72"/>
      <c r="F222" s="72"/>
      <c r="G222" s="342"/>
      <c r="H222" s="342"/>
      <c r="I222" s="342"/>
      <c r="J222" s="342"/>
    </row>
    <row r="223" spans="1:10" s="68" customFormat="1" x14ac:dyDescent="0.25">
      <c r="A223" s="342"/>
      <c r="B223" s="72"/>
      <c r="C223" s="72"/>
      <c r="D223" s="72"/>
      <c r="E223" s="72"/>
      <c r="F223" s="72"/>
      <c r="G223" s="342"/>
      <c r="H223" s="342"/>
      <c r="I223" s="342"/>
      <c r="J223" s="342"/>
    </row>
    <row r="224" spans="1:10" s="68" customFormat="1" x14ac:dyDescent="0.25">
      <c r="A224" s="342"/>
      <c r="B224" s="72"/>
      <c r="C224" s="72"/>
      <c r="D224" s="72"/>
      <c r="E224" s="72"/>
      <c r="F224" s="72"/>
      <c r="G224" s="342"/>
      <c r="H224" s="342"/>
      <c r="I224" s="342"/>
      <c r="J224" s="342"/>
    </row>
    <row r="225" spans="1:10" s="68" customFormat="1" x14ac:dyDescent="0.25">
      <c r="A225" s="342"/>
      <c r="B225" s="72"/>
      <c r="C225" s="72"/>
      <c r="D225" s="72"/>
      <c r="E225" s="72"/>
      <c r="F225" s="72"/>
      <c r="G225" s="342"/>
      <c r="H225" s="342"/>
      <c r="I225" s="342"/>
      <c r="J225" s="342"/>
    </row>
    <row r="226" spans="1:10" s="68" customFormat="1" x14ac:dyDescent="0.25">
      <c r="A226" s="342"/>
      <c r="B226" s="72"/>
      <c r="C226" s="72"/>
      <c r="D226" s="72"/>
      <c r="E226" s="72"/>
      <c r="F226" s="72"/>
      <c r="G226" s="342"/>
      <c r="H226" s="342"/>
      <c r="I226" s="342"/>
      <c r="J226" s="342"/>
    </row>
    <row r="227" spans="1:10" s="68" customFormat="1" x14ac:dyDescent="0.25">
      <c r="A227" s="342"/>
      <c r="B227" s="72"/>
      <c r="C227" s="72"/>
      <c r="D227" s="72"/>
      <c r="E227" s="72"/>
      <c r="F227" s="72"/>
      <c r="G227" s="342"/>
      <c r="H227" s="342"/>
      <c r="I227" s="342"/>
      <c r="J227" s="342"/>
    </row>
    <row r="228" spans="1:10" s="68" customFormat="1" x14ac:dyDescent="0.25">
      <c r="A228" s="342"/>
      <c r="B228" s="72"/>
      <c r="C228" s="72"/>
      <c r="D228" s="72"/>
      <c r="E228" s="72"/>
      <c r="F228" s="72"/>
      <c r="G228" s="342"/>
      <c r="H228" s="342"/>
      <c r="I228" s="342"/>
      <c r="J228" s="342"/>
    </row>
    <row r="229" spans="1:10" s="68" customFormat="1" x14ac:dyDescent="0.25">
      <c r="A229" s="342"/>
      <c r="B229" s="72"/>
      <c r="C229" s="72"/>
      <c r="D229" s="72"/>
      <c r="E229" s="72"/>
      <c r="F229" s="72"/>
      <c r="G229" s="342"/>
      <c r="H229" s="342"/>
      <c r="I229" s="342"/>
      <c r="J229" s="342"/>
    </row>
    <row r="230" spans="1:10" s="68" customFormat="1" x14ac:dyDescent="0.25">
      <c r="A230" s="342"/>
      <c r="B230" s="72"/>
      <c r="C230" s="72"/>
      <c r="D230" s="72"/>
      <c r="E230" s="72"/>
      <c r="F230" s="72"/>
      <c r="G230" s="342"/>
      <c r="H230" s="342"/>
      <c r="I230" s="342"/>
      <c r="J230" s="342"/>
    </row>
    <row r="231" spans="1:10" s="68" customFormat="1" x14ac:dyDescent="0.25">
      <c r="A231" s="342"/>
      <c r="B231" s="72"/>
      <c r="C231" s="72"/>
      <c r="D231" s="72"/>
      <c r="E231" s="72"/>
      <c r="F231" s="72"/>
      <c r="G231" s="342"/>
      <c r="H231" s="342"/>
      <c r="I231" s="342"/>
      <c r="J231" s="342"/>
    </row>
    <row r="232" spans="1:10" s="68" customFormat="1" x14ac:dyDescent="0.25">
      <c r="A232" s="342"/>
      <c r="B232" s="72"/>
      <c r="C232" s="72"/>
      <c r="D232" s="72"/>
      <c r="E232" s="72"/>
      <c r="F232" s="72"/>
      <c r="G232" s="342"/>
      <c r="H232" s="342"/>
      <c r="I232" s="342"/>
      <c r="J232" s="342"/>
    </row>
    <row r="233" spans="1:10" s="68" customFormat="1" x14ac:dyDescent="0.25">
      <c r="A233" s="342"/>
      <c r="B233" s="72"/>
      <c r="C233" s="72"/>
      <c r="D233" s="72"/>
      <c r="E233" s="72"/>
      <c r="F233" s="72"/>
      <c r="G233" s="342"/>
      <c r="H233" s="342"/>
      <c r="I233" s="342"/>
      <c r="J233" s="342"/>
    </row>
    <row r="234" spans="1:10" s="68" customFormat="1" x14ac:dyDescent="0.25">
      <c r="A234" s="342"/>
      <c r="B234" s="72"/>
      <c r="C234" s="72"/>
      <c r="D234" s="72"/>
      <c r="E234" s="72"/>
      <c r="F234" s="72"/>
      <c r="G234" s="342"/>
      <c r="H234" s="342"/>
      <c r="I234" s="342"/>
      <c r="J234" s="342"/>
    </row>
    <row r="235" spans="1:10" s="68" customFormat="1" x14ac:dyDescent="0.25">
      <c r="A235" s="342"/>
      <c r="B235" s="72"/>
      <c r="C235" s="72"/>
      <c r="D235" s="72"/>
      <c r="E235" s="72"/>
      <c r="F235" s="72"/>
      <c r="G235" s="342"/>
      <c r="H235" s="342"/>
      <c r="I235" s="342"/>
      <c r="J235" s="342"/>
    </row>
    <row r="236" spans="1:10" s="68" customFormat="1" x14ac:dyDescent="0.25">
      <c r="A236" s="342"/>
      <c r="B236" s="72"/>
      <c r="C236" s="72"/>
      <c r="D236" s="72"/>
      <c r="E236" s="72"/>
      <c r="F236" s="72"/>
      <c r="G236" s="342"/>
      <c r="H236" s="342"/>
      <c r="I236" s="342"/>
      <c r="J236" s="342"/>
    </row>
    <row r="237" spans="1:10" s="68" customFormat="1" x14ac:dyDescent="0.25">
      <c r="A237" s="342"/>
      <c r="B237" s="72"/>
      <c r="C237" s="72"/>
      <c r="D237" s="72"/>
      <c r="E237" s="72"/>
      <c r="F237" s="72"/>
      <c r="G237" s="342"/>
      <c r="H237" s="342"/>
      <c r="I237" s="342"/>
      <c r="J237" s="342"/>
    </row>
    <row r="238" spans="1:10" s="68" customFormat="1" x14ac:dyDescent="0.25">
      <c r="A238" s="342"/>
      <c r="B238" s="72"/>
      <c r="C238" s="72"/>
      <c r="D238" s="72"/>
      <c r="E238" s="72"/>
      <c r="F238" s="72"/>
      <c r="G238" s="342"/>
      <c r="H238" s="342"/>
      <c r="I238" s="342"/>
      <c r="J238" s="342"/>
    </row>
    <row r="239" spans="1:10" s="68" customFormat="1" x14ac:dyDescent="0.25">
      <c r="A239" s="342"/>
      <c r="B239" s="72"/>
      <c r="C239" s="72"/>
      <c r="D239" s="72"/>
      <c r="E239" s="72"/>
      <c r="F239" s="72"/>
      <c r="G239" s="342"/>
      <c r="H239" s="342"/>
      <c r="I239" s="342"/>
      <c r="J239" s="342"/>
    </row>
    <row r="240" spans="1:10" s="68" customFormat="1" x14ac:dyDescent="0.25">
      <c r="A240" s="342"/>
      <c r="B240" s="72"/>
      <c r="C240" s="72"/>
      <c r="D240" s="72"/>
      <c r="E240" s="72"/>
      <c r="F240" s="72"/>
      <c r="G240" s="342"/>
      <c r="H240" s="342"/>
      <c r="I240" s="342"/>
      <c r="J240" s="342"/>
    </row>
    <row r="241" spans="1:10" s="68" customFormat="1" x14ac:dyDescent="0.25">
      <c r="A241" s="342"/>
      <c r="B241" s="72"/>
      <c r="C241" s="72"/>
      <c r="D241" s="72"/>
      <c r="E241" s="72"/>
      <c r="F241" s="72"/>
      <c r="G241" s="342"/>
      <c r="H241" s="342"/>
      <c r="I241" s="342"/>
      <c r="J241" s="342"/>
    </row>
    <row r="242" spans="1:10" s="68" customFormat="1" x14ac:dyDescent="0.25">
      <c r="A242" s="342"/>
      <c r="B242" s="72"/>
      <c r="C242" s="72"/>
      <c r="D242" s="72"/>
      <c r="E242" s="72"/>
      <c r="F242" s="72"/>
      <c r="G242" s="342"/>
      <c r="H242" s="342"/>
      <c r="I242" s="342"/>
      <c r="J242" s="342"/>
    </row>
    <row r="243" spans="1:10" s="68" customFormat="1" x14ac:dyDescent="0.25">
      <c r="A243" s="342"/>
      <c r="B243" s="72"/>
      <c r="C243" s="72"/>
      <c r="D243" s="72"/>
      <c r="E243" s="72"/>
      <c r="F243" s="72"/>
      <c r="G243" s="342"/>
      <c r="H243" s="342"/>
      <c r="I243" s="342"/>
      <c r="J243" s="342"/>
    </row>
    <row r="244" spans="1:10" s="68" customFormat="1" x14ac:dyDescent="0.25">
      <c r="A244" s="342"/>
      <c r="B244" s="72"/>
      <c r="C244" s="72"/>
      <c r="D244" s="72"/>
      <c r="E244" s="72"/>
      <c r="F244" s="72"/>
      <c r="G244" s="342"/>
      <c r="H244" s="342"/>
      <c r="I244" s="342"/>
      <c r="J244" s="342"/>
    </row>
    <row r="245" spans="1:10" s="68" customFormat="1" x14ac:dyDescent="0.25">
      <c r="A245" s="342"/>
      <c r="B245" s="72"/>
      <c r="C245" s="72"/>
      <c r="D245" s="72"/>
      <c r="E245" s="72"/>
      <c r="F245" s="72"/>
      <c r="G245" s="342"/>
      <c r="H245" s="342"/>
      <c r="I245" s="342"/>
      <c r="J245" s="342"/>
    </row>
    <row r="246" spans="1:10" s="68" customFormat="1" x14ac:dyDescent="0.25">
      <c r="A246" s="342"/>
      <c r="B246" s="72"/>
      <c r="C246" s="72"/>
      <c r="D246" s="72"/>
      <c r="E246" s="72"/>
      <c r="F246" s="72"/>
      <c r="G246" s="342"/>
      <c r="H246" s="342"/>
      <c r="I246" s="342"/>
      <c r="J246" s="342"/>
    </row>
    <row r="247" spans="1:10" s="68" customFormat="1" x14ac:dyDescent="0.25">
      <c r="A247" s="342"/>
      <c r="B247" s="72"/>
      <c r="C247" s="72"/>
      <c r="D247" s="72"/>
      <c r="E247" s="72"/>
      <c r="F247" s="72"/>
      <c r="G247" s="342"/>
      <c r="H247" s="342"/>
      <c r="I247" s="342"/>
      <c r="J247" s="342"/>
    </row>
    <row r="248" spans="1:10" s="68" customFormat="1" x14ac:dyDescent="0.25">
      <c r="A248" s="342"/>
      <c r="B248" s="72"/>
      <c r="C248" s="72"/>
      <c r="D248" s="72"/>
      <c r="E248" s="72"/>
      <c r="F248" s="72"/>
      <c r="G248" s="342"/>
      <c r="H248" s="342"/>
      <c r="I248" s="342"/>
      <c r="J248" s="342"/>
    </row>
    <row r="249" spans="1:10" s="68" customFormat="1" x14ac:dyDescent="0.25">
      <c r="A249" s="342"/>
      <c r="B249" s="72"/>
      <c r="C249" s="72"/>
      <c r="D249" s="72"/>
      <c r="E249" s="72"/>
      <c r="F249" s="72"/>
      <c r="G249" s="342"/>
      <c r="H249" s="342"/>
      <c r="I249" s="342"/>
      <c r="J249" s="342"/>
    </row>
    <row r="250" spans="1:10" s="68" customFormat="1" x14ac:dyDescent="0.25">
      <c r="A250" s="342"/>
      <c r="B250" s="72"/>
      <c r="C250" s="72"/>
      <c r="D250" s="72"/>
      <c r="E250" s="72"/>
      <c r="F250" s="72"/>
      <c r="G250" s="342"/>
      <c r="H250" s="342"/>
      <c r="I250" s="342"/>
      <c r="J250" s="342"/>
    </row>
    <row r="251" spans="1:10" s="68" customFormat="1" x14ac:dyDescent="0.25">
      <c r="A251" s="342"/>
      <c r="B251" s="72"/>
      <c r="C251" s="72"/>
      <c r="D251" s="72"/>
      <c r="E251" s="72"/>
      <c r="F251" s="72"/>
      <c r="G251" s="342"/>
      <c r="H251" s="342"/>
      <c r="I251" s="342"/>
      <c r="J251" s="342"/>
    </row>
    <row r="252" spans="1:10" s="68" customFormat="1" x14ac:dyDescent="0.25">
      <c r="A252" s="342"/>
      <c r="B252" s="72"/>
      <c r="C252" s="72"/>
      <c r="D252" s="72"/>
      <c r="E252" s="72"/>
      <c r="F252" s="72"/>
      <c r="G252" s="342"/>
      <c r="H252" s="342"/>
      <c r="I252" s="342"/>
      <c r="J252" s="342"/>
    </row>
    <row r="253" spans="1:10" s="68" customFormat="1" x14ac:dyDescent="0.25">
      <c r="A253" s="342"/>
      <c r="B253" s="72"/>
      <c r="C253" s="72"/>
      <c r="D253" s="72"/>
      <c r="E253" s="72"/>
      <c r="F253" s="72"/>
      <c r="G253" s="342"/>
      <c r="H253" s="342"/>
      <c r="I253" s="342"/>
      <c r="J253" s="342"/>
    </row>
    <row r="254" spans="1:10" s="68" customFormat="1" x14ac:dyDescent="0.25">
      <c r="A254" s="342"/>
      <c r="B254" s="72"/>
      <c r="C254" s="72"/>
      <c r="D254" s="72"/>
      <c r="E254" s="72"/>
      <c r="F254" s="72"/>
      <c r="G254" s="342"/>
      <c r="H254" s="342"/>
      <c r="I254" s="342"/>
      <c r="J254" s="342"/>
    </row>
    <row r="255" spans="1:10" s="68" customFormat="1" x14ac:dyDescent="0.25">
      <c r="A255" s="342"/>
      <c r="B255" s="72"/>
      <c r="C255" s="72"/>
      <c r="D255" s="72"/>
      <c r="E255" s="72"/>
      <c r="F255" s="72"/>
      <c r="G255" s="342"/>
      <c r="H255" s="342"/>
      <c r="I255" s="342"/>
      <c r="J255" s="342"/>
    </row>
    <row r="256" spans="1:10" s="68" customFormat="1" x14ac:dyDescent="0.25">
      <c r="A256" s="342"/>
      <c r="B256" s="72"/>
      <c r="C256" s="72"/>
      <c r="D256" s="72"/>
      <c r="E256" s="72"/>
      <c r="F256" s="72"/>
      <c r="G256" s="342"/>
      <c r="H256" s="342"/>
      <c r="I256" s="342"/>
      <c r="J256" s="342"/>
    </row>
    <row r="257" spans="1:10" s="68" customFormat="1" x14ac:dyDescent="0.25">
      <c r="A257" s="342"/>
      <c r="B257" s="72"/>
      <c r="C257" s="72"/>
      <c r="D257" s="72"/>
      <c r="E257" s="72"/>
      <c r="F257" s="72"/>
      <c r="G257" s="342"/>
      <c r="H257" s="342"/>
      <c r="I257" s="342"/>
      <c r="J257" s="342"/>
    </row>
    <row r="258" spans="1:10" s="68" customFormat="1" x14ac:dyDescent="0.25">
      <c r="A258" s="342"/>
      <c r="B258" s="72"/>
      <c r="C258" s="72"/>
      <c r="D258" s="72"/>
      <c r="E258" s="72"/>
      <c r="F258" s="72"/>
      <c r="G258" s="342"/>
      <c r="H258" s="342"/>
      <c r="I258" s="342"/>
      <c r="J258" s="342"/>
    </row>
    <row r="259" spans="1:10" s="68" customFormat="1" x14ac:dyDescent="0.25">
      <c r="A259" s="342"/>
      <c r="B259" s="72"/>
      <c r="C259" s="72"/>
      <c r="D259" s="72"/>
      <c r="E259" s="72"/>
      <c r="F259" s="72"/>
      <c r="G259" s="342"/>
      <c r="H259" s="342"/>
      <c r="I259" s="342"/>
      <c r="J259" s="342"/>
    </row>
    <row r="260" spans="1:10" s="68" customFormat="1" x14ac:dyDescent="0.25">
      <c r="A260" s="342"/>
      <c r="B260" s="72"/>
      <c r="C260" s="72"/>
      <c r="D260" s="72"/>
      <c r="E260" s="72"/>
      <c r="F260" s="72"/>
      <c r="G260" s="342"/>
      <c r="H260" s="342"/>
      <c r="I260" s="342"/>
      <c r="J260" s="342"/>
    </row>
    <row r="261" spans="1:10" s="68" customFormat="1" x14ac:dyDescent="0.25">
      <c r="A261" s="342"/>
      <c r="B261" s="72"/>
      <c r="C261" s="72"/>
      <c r="D261" s="72"/>
      <c r="E261" s="72"/>
      <c r="F261" s="72"/>
      <c r="G261" s="342"/>
      <c r="H261" s="342"/>
      <c r="I261" s="342"/>
      <c r="J261" s="342"/>
    </row>
    <row r="262" spans="1:10" s="68" customFormat="1" x14ac:dyDescent="0.25">
      <c r="A262" s="342"/>
      <c r="B262" s="72"/>
      <c r="C262" s="72"/>
      <c r="D262" s="72"/>
      <c r="E262" s="72"/>
      <c r="F262" s="72"/>
      <c r="G262" s="342"/>
      <c r="H262" s="342"/>
      <c r="I262" s="342"/>
      <c r="J262" s="342"/>
    </row>
    <row r="263" spans="1:10" s="68" customFormat="1" x14ac:dyDescent="0.25">
      <c r="A263" s="342"/>
      <c r="B263" s="72"/>
      <c r="C263" s="72"/>
      <c r="D263" s="72"/>
      <c r="E263" s="72"/>
      <c r="F263" s="72"/>
      <c r="G263" s="342"/>
      <c r="H263" s="342"/>
      <c r="I263" s="342"/>
      <c r="J263" s="342"/>
    </row>
    <row r="264" spans="1:10" s="68" customFormat="1" x14ac:dyDescent="0.25">
      <c r="A264" s="342"/>
      <c r="B264" s="72"/>
      <c r="C264" s="72"/>
      <c r="D264" s="72"/>
      <c r="E264" s="72"/>
      <c r="F264" s="72"/>
      <c r="G264" s="342"/>
      <c r="H264" s="342"/>
      <c r="I264" s="342"/>
      <c r="J264" s="342"/>
    </row>
    <row r="265" spans="1:10" s="68" customFormat="1" x14ac:dyDescent="0.25">
      <c r="A265" s="342"/>
      <c r="B265" s="72"/>
      <c r="C265" s="72"/>
      <c r="D265" s="72"/>
      <c r="E265" s="72"/>
      <c r="F265" s="72"/>
      <c r="G265" s="342"/>
      <c r="H265" s="342"/>
      <c r="I265" s="342"/>
      <c r="J265" s="342"/>
    </row>
    <row r="266" spans="1:10" s="68" customFormat="1" x14ac:dyDescent="0.25">
      <c r="A266" s="342"/>
      <c r="B266" s="72"/>
      <c r="C266" s="72"/>
      <c r="D266" s="72"/>
      <c r="E266" s="72"/>
      <c r="F266" s="72"/>
      <c r="G266" s="342"/>
      <c r="H266" s="342"/>
      <c r="I266" s="342"/>
      <c r="J266" s="342"/>
    </row>
    <row r="267" spans="1:10" s="68" customFormat="1" x14ac:dyDescent="0.25">
      <c r="A267" s="342"/>
      <c r="B267" s="72"/>
      <c r="C267" s="72"/>
      <c r="D267" s="72"/>
      <c r="E267" s="72"/>
      <c r="F267" s="72"/>
      <c r="G267" s="342"/>
      <c r="H267" s="342"/>
      <c r="I267" s="342"/>
      <c r="J267" s="342"/>
    </row>
    <row r="268" spans="1:10" s="68" customFormat="1" x14ac:dyDescent="0.25">
      <c r="A268" s="342"/>
      <c r="B268" s="72"/>
      <c r="C268" s="72"/>
      <c r="D268" s="72"/>
      <c r="E268" s="72"/>
      <c r="F268" s="72"/>
      <c r="G268" s="342"/>
      <c r="H268" s="342"/>
      <c r="I268" s="342"/>
      <c r="J268" s="342"/>
    </row>
    <row r="269" spans="1:10" s="68" customFormat="1" x14ac:dyDescent="0.25">
      <c r="A269" s="342"/>
      <c r="B269" s="72"/>
      <c r="C269" s="72"/>
      <c r="D269" s="72"/>
      <c r="E269" s="72"/>
      <c r="F269" s="72"/>
      <c r="G269" s="342"/>
      <c r="H269" s="342"/>
      <c r="I269" s="342"/>
      <c r="J269" s="342"/>
    </row>
    <row r="270" spans="1:10" s="68" customFormat="1" x14ac:dyDescent="0.25">
      <c r="A270" s="342"/>
      <c r="B270" s="72"/>
      <c r="C270" s="72"/>
      <c r="D270" s="72"/>
      <c r="E270" s="72"/>
      <c r="F270" s="72"/>
      <c r="G270" s="342"/>
      <c r="H270" s="342"/>
      <c r="I270" s="342"/>
      <c r="J270" s="342"/>
    </row>
    <row r="271" spans="1:10" s="68" customFormat="1" x14ac:dyDescent="0.25">
      <c r="A271" s="342"/>
      <c r="B271" s="72"/>
      <c r="C271" s="72"/>
      <c r="D271" s="72"/>
      <c r="E271" s="72"/>
      <c r="F271" s="72"/>
      <c r="G271" s="342"/>
      <c r="H271" s="342"/>
      <c r="I271" s="342"/>
      <c r="J271" s="342"/>
    </row>
    <row r="272" spans="1:10" s="68" customFormat="1" x14ac:dyDescent="0.25">
      <c r="A272" s="342"/>
      <c r="B272" s="72"/>
      <c r="C272" s="72"/>
      <c r="D272" s="72"/>
      <c r="E272" s="72"/>
      <c r="F272" s="72"/>
      <c r="G272" s="342"/>
      <c r="H272" s="342"/>
      <c r="I272" s="342"/>
      <c r="J272" s="342"/>
    </row>
    <row r="273" spans="1:10" s="68" customFormat="1" x14ac:dyDescent="0.25">
      <c r="A273" s="342"/>
      <c r="B273" s="72"/>
      <c r="C273" s="72"/>
      <c r="D273" s="72"/>
      <c r="E273" s="72"/>
      <c r="F273" s="72"/>
      <c r="G273" s="342"/>
      <c r="H273" s="342"/>
      <c r="I273" s="342"/>
      <c r="J273" s="342"/>
    </row>
    <row r="274" spans="1:10" s="68" customFormat="1" x14ac:dyDescent="0.25">
      <c r="A274" s="342"/>
      <c r="B274" s="72"/>
      <c r="C274" s="72"/>
      <c r="D274" s="72"/>
      <c r="E274" s="72"/>
      <c r="F274" s="72"/>
      <c r="G274" s="342"/>
      <c r="H274" s="342"/>
      <c r="I274" s="342"/>
      <c r="J274" s="342"/>
    </row>
    <row r="275" spans="1:10" s="68" customFormat="1" x14ac:dyDescent="0.25">
      <c r="A275" s="342"/>
      <c r="B275" s="72"/>
      <c r="C275" s="72"/>
      <c r="D275" s="72"/>
      <c r="E275" s="72"/>
      <c r="F275" s="72"/>
      <c r="G275" s="342"/>
      <c r="H275" s="342"/>
      <c r="I275" s="342"/>
      <c r="J275" s="342"/>
    </row>
    <row r="276" spans="1:10" s="68" customFormat="1" x14ac:dyDescent="0.25">
      <c r="A276" s="342"/>
      <c r="B276" s="72"/>
      <c r="C276" s="72"/>
      <c r="D276" s="72"/>
      <c r="E276" s="72"/>
      <c r="F276" s="72"/>
      <c r="G276" s="342"/>
      <c r="H276" s="342"/>
      <c r="I276" s="342"/>
      <c r="J276" s="342"/>
    </row>
    <row r="277" spans="1:10" s="68" customFormat="1" x14ac:dyDescent="0.25">
      <c r="A277" s="342"/>
      <c r="B277" s="72"/>
      <c r="C277" s="72"/>
      <c r="D277" s="72"/>
      <c r="E277" s="72"/>
      <c r="F277" s="72"/>
      <c r="G277" s="342"/>
      <c r="H277" s="342"/>
      <c r="I277" s="342"/>
      <c r="J277" s="342"/>
    </row>
    <row r="278" spans="1:10" s="68" customFormat="1" x14ac:dyDescent="0.25">
      <c r="A278" s="342"/>
      <c r="B278" s="72"/>
      <c r="C278" s="72"/>
      <c r="D278" s="72"/>
      <c r="E278" s="72"/>
      <c r="F278" s="72"/>
      <c r="G278" s="342"/>
      <c r="H278" s="342"/>
      <c r="I278" s="342"/>
      <c r="J278" s="342"/>
    </row>
    <row r="279" spans="1:10" s="68" customFormat="1" x14ac:dyDescent="0.25">
      <c r="A279" s="342"/>
      <c r="B279" s="72"/>
      <c r="C279" s="72"/>
      <c r="D279" s="72"/>
      <c r="E279" s="72"/>
      <c r="F279" s="72"/>
      <c r="G279" s="342"/>
      <c r="H279" s="342"/>
      <c r="I279" s="342"/>
      <c r="J279" s="342"/>
    </row>
    <row r="280" spans="1:10" s="68" customFormat="1" x14ac:dyDescent="0.25">
      <c r="A280" s="342"/>
      <c r="B280" s="72"/>
      <c r="C280" s="72"/>
      <c r="D280" s="72"/>
      <c r="E280" s="72"/>
      <c r="F280" s="72"/>
      <c r="G280" s="342"/>
      <c r="H280" s="342"/>
      <c r="I280" s="342"/>
      <c r="J280" s="342"/>
    </row>
    <row r="281" spans="1:10" s="68" customFormat="1" x14ac:dyDescent="0.25">
      <c r="A281" s="342"/>
      <c r="B281" s="72"/>
      <c r="C281" s="72"/>
      <c r="D281" s="72"/>
      <c r="E281" s="72"/>
      <c r="F281" s="72"/>
      <c r="G281" s="342"/>
      <c r="H281" s="342"/>
      <c r="I281" s="342"/>
      <c r="J281" s="342"/>
    </row>
    <row r="282" spans="1:10" s="68" customFormat="1" x14ac:dyDescent="0.25">
      <c r="A282" s="342"/>
      <c r="B282" s="72"/>
      <c r="C282" s="72"/>
      <c r="D282" s="72"/>
      <c r="E282" s="72"/>
      <c r="F282" s="72"/>
      <c r="G282" s="342"/>
      <c r="H282" s="342"/>
      <c r="I282" s="342"/>
      <c r="J282" s="342"/>
    </row>
    <row r="283" spans="1:10" s="68" customFormat="1" x14ac:dyDescent="0.25">
      <c r="A283" s="342"/>
      <c r="B283" s="72"/>
      <c r="C283" s="72"/>
      <c r="D283" s="72"/>
      <c r="E283" s="72"/>
      <c r="F283" s="72"/>
      <c r="G283" s="342"/>
      <c r="H283" s="342"/>
      <c r="I283" s="342"/>
      <c r="J283" s="342"/>
    </row>
    <row r="284" spans="1:10" s="68" customFormat="1" x14ac:dyDescent="0.25">
      <c r="A284" s="342"/>
      <c r="B284" s="72"/>
      <c r="C284" s="72"/>
      <c r="D284" s="72"/>
      <c r="E284" s="72"/>
      <c r="F284" s="72"/>
      <c r="G284" s="342"/>
      <c r="H284" s="342"/>
      <c r="I284" s="342"/>
      <c r="J284" s="342"/>
    </row>
    <row r="285" spans="1:10" s="68" customFormat="1" x14ac:dyDescent="0.25">
      <c r="A285" s="342"/>
      <c r="B285" s="72"/>
      <c r="C285" s="72"/>
      <c r="D285" s="72"/>
      <c r="E285" s="72"/>
      <c r="F285" s="72"/>
      <c r="G285" s="342"/>
      <c r="H285" s="342"/>
      <c r="I285" s="342"/>
      <c r="J285" s="342"/>
    </row>
  </sheetData>
  <sheetProtection algorithmName="SHA-512" hashValue="U51ofdWDhyIjXih9PoGneqkOtGemrayTjgMy2C79cbkWsnsNM4mqxEgHIPjg28WHVHIyG/Ew9Z+4AeE1HBZsAQ==" saltValue="SaB1FEVAUddkGcbcMXolvA==" spinCount="100000" sheet="1" objects="1" scenarios="1" formatCells="0" formatColumns="0" formatRows="0"/>
  <mergeCells count="1"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2:BB37"/>
  <sheetViews>
    <sheetView topLeftCell="A10" workbookViewId="0">
      <selection sqref="A1:G1048576"/>
    </sheetView>
  </sheetViews>
  <sheetFormatPr baseColWidth="10" defaultRowHeight="15.75" x14ac:dyDescent="0.25"/>
  <cols>
    <col min="1" max="1" width="13.85546875" style="146" customWidth="1"/>
    <col min="2" max="2" width="55" style="146" customWidth="1"/>
    <col min="3" max="3" width="20.5703125" style="146" customWidth="1"/>
    <col min="4" max="4" width="21.28515625" style="146" customWidth="1"/>
    <col min="5" max="54" width="11.42578125" style="145"/>
  </cols>
  <sheetData>
    <row r="2" spans="1:4" ht="16.5" thickBot="1" x14ac:dyDescent="0.3"/>
    <row r="3" spans="1:4" ht="16.5" thickTop="1" x14ac:dyDescent="0.25">
      <c r="B3" s="258"/>
      <c r="C3" s="277" t="s">
        <v>889</v>
      </c>
      <c r="D3" s="259" t="s">
        <v>890</v>
      </c>
    </row>
    <row r="4" spans="1:4" x14ac:dyDescent="0.25">
      <c r="B4" s="260" t="s">
        <v>1291</v>
      </c>
      <c r="C4" s="261">
        <f>SUM(C5:C10)</f>
        <v>0</v>
      </c>
      <c r="D4" s="261">
        <f>SUM(D5:D10)</f>
        <v>0</v>
      </c>
    </row>
    <row r="5" spans="1:4" x14ac:dyDescent="0.25">
      <c r="A5" s="146">
        <v>3110101</v>
      </c>
      <c r="B5" s="262" t="s">
        <v>1150</v>
      </c>
      <c r="C5" s="278">
        <f>'Balance General'!D436</f>
        <v>0</v>
      </c>
      <c r="D5" s="279">
        <f>'Balance General'!E436</f>
        <v>0</v>
      </c>
    </row>
    <row r="6" spans="1:4" x14ac:dyDescent="0.25">
      <c r="A6" s="146">
        <v>312010104</v>
      </c>
      <c r="B6" s="262" t="s">
        <v>1159</v>
      </c>
      <c r="C6" s="278">
        <f>'Balance General'!D448</f>
        <v>0</v>
      </c>
      <c r="D6" s="279">
        <f>'Balance General'!E448</f>
        <v>0</v>
      </c>
    </row>
    <row r="7" spans="1:4" x14ac:dyDescent="0.25">
      <c r="A7" s="146">
        <v>312010101</v>
      </c>
      <c r="B7" s="262" t="s">
        <v>1156</v>
      </c>
      <c r="C7" s="278">
        <f>'Balance General'!D445</f>
        <v>0</v>
      </c>
      <c r="D7" s="279">
        <f>'Balance General'!E445</f>
        <v>0</v>
      </c>
    </row>
    <row r="8" spans="1:4" x14ac:dyDescent="0.25">
      <c r="A8" s="146">
        <v>312010102</v>
      </c>
      <c r="B8" s="262" t="s">
        <v>1157</v>
      </c>
      <c r="C8" s="278">
        <f>'Balance General'!D446</f>
        <v>0</v>
      </c>
      <c r="D8" s="279">
        <f>'Balance General'!E446</f>
        <v>0</v>
      </c>
    </row>
    <row r="9" spans="1:4" x14ac:dyDescent="0.25">
      <c r="A9" s="146">
        <v>312010103</v>
      </c>
      <c r="B9" s="262" t="s">
        <v>1158</v>
      </c>
      <c r="C9" s="278">
        <f>'Balance General'!D447</f>
        <v>0</v>
      </c>
      <c r="D9" s="279">
        <f>'Balance General'!E447</f>
        <v>0</v>
      </c>
    </row>
    <row r="10" spans="1:4" x14ac:dyDescent="0.25">
      <c r="A10" s="146">
        <v>312010106</v>
      </c>
      <c r="B10" s="262" t="s">
        <v>1161</v>
      </c>
      <c r="C10" s="278">
        <f>'Balance General'!D450</f>
        <v>0</v>
      </c>
      <c r="D10" s="279">
        <f>'Balance General'!E450</f>
        <v>0</v>
      </c>
    </row>
    <row r="11" spans="1:4" x14ac:dyDescent="0.25">
      <c r="B11" s="260" t="s">
        <v>1292</v>
      </c>
      <c r="C11" s="261">
        <f>SUM(C12:C13)</f>
        <v>0</v>
      </c>
      <c r="D11" s="261">
        <f>SUM(D12:D13)</f>
        <v>0</v>
      </c>
    </row>
    <row r="12" spans="1:4" x14ac:dyDescent="0.25">
      <c r="B12" s="265" t="s">
        <v>1293</v>
      </c>
      <c r="C12" s="280">
        <v>0</v>
      </c>
      <c r="D12" s="266">
        <v>0</v>
      </c>
    </row>
    <row r="13" spans="1:4" x14ac:dyDescent="0.25">
      <c r="A13" s="324">
        <v>312020101</v>
      </c>
      <c r="B13" s="325" t="s">
        <v>1163</v>
      </c>
      <c r="C13" s="263">
        <f>'Balance General'!D453</f>
        <v>0</v>
      </c>
      <c r="D13" s="263">
        <f>'Balance General'!E454</f>
        <v>0</v>
      </c>
    </row>
    <row r="14" spans="1:4" x14ac:dyDescent="0.25">
      <c r="B14" s="260" t="s">
        <v>1294</v>
      </c>
      <c r="C14" s="261">
        <f>SUM(C15:C18)</f>
        <v>0</v>
      </c>
      <c r="D14" s="261">
        <f>SUM(D15:D18)</f>
        <v>0</v>
      </c>
    </row>
    <row r="15" spans="1:4" x14ac:dyDescent="0.25">
      <c r="A15" s="267">
        <v>3130102</v>
      </c>
      <c r="B15" s="268" t="s">
        <v>1295</v>
      </c>
      <c r="C15" s="263">
        <f>'Balance General'!D463+'Balance General'!D464</f>
        <v>0</v>
      </c>
      <c r="D15" s="263">
        <f>'Balance General'!E463+'Balance General'!E464</f>
        <v>0</v>
      </c>
    </row>
    <row r="16" spans="1:4" x14ac:dyDescent="0.25">
      <c r="A16" s="267">
        <v>313010102</v>
      </c>
      <c r="B16" s="265" t="s">
        <v>1169</v>
      </c>
      <c r="C16" s="263">
        <f>'Balance General'!D460</f>
        <v>0</v>
      </c>
      <c r="D16" s="263">
        <f>'Balance General'!E460</f>
        <v>0</v>
      </c>
    </row>
    <row r="17" spans="1:4" x14ac:dyDescent="0.25">
      <c r="B17" s="265" t="s">
        <v>1296</v>
      </c>
      <c r="C17" s="280"/>
      <c r="D17" s="269">
        <f>SUM('Prev. 1.1'!E7:E11)</f>
        <v>0</v>
      </c>
    </row>
    <row r="18" spans="1:4" x14ac:dyDescent="0.25">
      <c r="B18" s="265" t="s">
        <v>1297</v>
      </c>
      <c r="C18" s="264">
        <f>C31+C32</f>
        <v>0</v>
      </c>
      <c r="D18" s="264">
        <f>D31+D32</f>
        <v>0</v>
      </c>
    </row>
    <row r="19" spans="1:4" x14ac:dyDescent="0.25">
      <c r="B19" s="260" t="s">
        <v>1298</v>
      </c>
      <c r="C19" s="261">
        <f>C20</f>
        <v>0</v>
      </c>
      <c r="D19" s="261">
        <f>D20</f>
        <v>0</v>
      </c>
    </row>
    <row r="20" spans="1:4" x14ac:dyDescent="0.25">
      <c r="B20" s="265" t="s">
        <v>1299</v>
      </c>
      <c r="C20" s="264">
        <f>C35+C36</f>
        <v>0</v>
      </c>
      <c r="D20" s="264">
        <f>D35+D36</f>
        <v>0</v>
      </c>
    </row>
    <row r="21" spans="1:4" ht="16.5" thickBot="1" x14ac:dyDescent="0.3">
      <c r="B21" s="270" t="s">
        <v>1300</v>
      </c>
      <c r="C21" s="281">
        <f>SUM(C4+C11+C14+C19)</f>
        <v>0</v>
      </c>
      <c r="D21" s="271">
        <f>SUM(D4+D11+D14+D19)</f>
        <v>0</v>
      </c>
    </row>
    <row r="22" spans="1:4" s="145" customFormat="1" ht="16.5" thickTop="1" x14ac:dyDescent="0.25">
      <c r="A22" s="146"/>
      <c r="B22" s="272"/>
      <c r="C22" s="272"/>
      <c r="D22" s="273"/>
    </row>
    <row r="23" spans="1:4" s="145" customFormat="1" x14ac:dyDescent="0.25">
      <c r="A23" s="146"/>
      <c r="B23" s="272" t="s">
        <v>1301</v>
      </c>
      <c r="C23" s="273">
        <f>'Balance General'!D53+'Balance General'!D76+'Balance General'!D86+'Balance General'!D168+'Balance General'!D191+'Balance General'!D201</f>
        <v>0</v>
      </c>
      <c r="D23" s="322">
        <f>ABS('Balance General'!E53+'Balance General'!E76+'Balance General'!E86+'Balance General'!E168+'Balance General'!E191+'Balance General'!E201)</f>
        <v>0</v>
      </c>
    </row>
    <row r="24" spans="1:4" s="145" customFormat="1" x14ac:dyDescent="0.25">
      <c r="A24" s="146"/>
      <c r="B24" s="272" t="s">
        <v>1302</v>
      </c>
      <c r="C24" s="274"/>
      <c r="D24" s="274">
        <f>'Prev. 1.1'!I12</f>
        <v>0</v>
      </c>
    </row>
    <row r="25" spans="1:4" s="145" customFormat="1" x14ac:dyDescent="0.25">
      <c r="A25" s="146"/>
      <c r="B25" s="272"/>
      <c r="C25" s="273"/>
      <c r="D25" s="273">
        <v>40113323360</v>
      </c>
    </row>
    <row r="26" spans="1:4" s="145" customFormat="1" x14ac:dyDescent="0.25">
      <c r="A26" s="146"/>
      <c r="B26" s="272"/>
      <c r="C26" s="273"/>
      <c r="D26" s="273"/>
    </row>
    <row r="27" spans="1:4" s="145" customFormat="1" x14ac:dyDescent="0.25">
      <c r="A27" s="146"/>
      <c r="B27" s="272" t="s">
        <v>1303</v>
      </c>
      <c r="C27" s="273">
        <f>ABS('Balance General'!D19+'Balance General'!D30+'Balance General'!D40+'Balance General'!D108+'Balance General'!D121+'Balance General'!D130+'Balance General'!D136+'Balance General'!D155+'Balance General'!D218+'Balance General'!D226+'Balance General'!D236+'Balance General'!D259+'Balance General'!D282)</f>
        <v>0</v>
      </c>
      <c r="D27" s="273">
        <f>ABS('Balance General'!E19+'Balance General'!E30+'Balance General'!E40+'Balance General'!E108+'Balance General'!E121+'Balance General'!E130+'Balance General'!E136+'Balance General'!E155+'Balance General'!E218+'Balance General'!E226+'Balance General'!E236+'Balance General'!E259+'Balance General'!E282)</f>
        <v>0</v>
      </c>
    </row>
    <row r="28" spans="1:4" s="145" customFormat="1" x14ac:dyDescent="0.25">
      <c r="A28" s="146"/>
      <c r="B28" s="272" t="s">
        <v>1304</v>
      </c>
      <c r="C28" s="274"/>
      <c r="D28" s="274">
        <f>'Prev. Depositos Vista'!F11+'Prev. Depositos Plazo'!F11+'Prev sobre Bienes adjudicados'!G8+'Prev s Otros Activos Riesgos'!F9+'Prev s Otras Inversiones'!F9</f>
        <v>0</v>
      </c>
    </row>
    <row r="29" spans="1:4" s="145" customFormat="1" x14ac:dyDescent="0.25">
      <c r="A29" s="146"/>
      <c r="B29" s="272"/>
      <c r="C29" s="273"/>
      <c r="D29" s="273"/>
    </row>
    <row r="30" spans="1:4" s="145" customFormat="1" x14ac:dyDescent="0.25">
      <c r="A30" s="146"/>
      <c r="B30" s="272"/>
      <c r="C30" s="273"/>
      <c r="D30" s="273"/>
    </row>
    <row r="31" spans="1:4" s="145" customFormat="1" x14ac:dyDescent="0.25">
      <c r="A31" s="146"/>
      <c r="B31" s="272" t="s">
        <v>1305</v>
      </c>
      <c r="C31" s="274">
        <v>0</v>
      </c>
      <c r="D31" s="275">
        <f>IF(D23-D24&lt;=0,D23-D24,0)</f>
        <v>0</v>
      </c>
    </row>
    <row r="32" spans="1:4" s="145" customFormat="1" x14ac:dyDescent="0.25">
      <c r="A32" s="146"/>
      <c r="B32" s="276" t="s">
        <v>1306</v>
      </c>
      <c r="C32" s="274">
        <v>0</v>
      </c>
      <c r="D32" s="275">
        <f>IF(D27-D28&lt;=0,D27-D28,0)</f>
        <v>0</v>
      </c>
    </row>
    <row r="33" spans="1:4" s="145" customFormat="1" x14ac:dyDescent="0.25">
      <c r="A33" s="146"/>
      <c r="B33" s="272"/>
      <c r="C33" s="273"/>
      <c r="D33" s="273"/>
    </row>
    <row r="34" spans="1:4" s="145" customFormat="1" x14ac:dyDescent="0.25">
      <c r="A34" s="146"/>
      <c r="B34" s="272"/>
      <c r="C34" s="273"/>
      <c r="D34" s="273"/>
    </row>
    <row r="35" spans="1:4" s="145" customFormat="1" x14ac:dyDescent="0.25">
      <c r="A35" s="146"/>
      <c r="B35" s="272" t="s">
        <v>1307</v>
      </c>
      <c r="C35" s="274"/>
      <c r="D35" s="275">
        <f>IF(D23-D24&gt;=0,D23-D24,0)</f>
        <v>0</v>
      </c>
    </row>
    <row r="36" spans="1:4" s="145" customFormat="1" x14ac:dyDescent="0.25">
      <c r="A36" s="146"/>
      <c r="B36" s="272" t="s">
        <v>1308</v>
      </c>
      <c r="C36" s="274">
        <v>0</v>
      </c>
      <c r="D36" s="275">
        <f>IF(D27-D28&gt;=0,D27-D28,0)</f>
        <v>0</v>
      </c>
    </row>
    <row r="37" spans="1:4" s="145" customFormat="1" x14ac:dyDescent="0.25">
      <c r="A37" s="146"/>
      <c r="B37" s="272"/>
      <c r="C37" s="272"/>
      <c r="D37" s="273"/>
    </row>
  </sheetData>
  <sheetProtection algorithmName="SHA-512" hashValue="/y61Olg7wmgjfO45Hrbe6adAYP0c1nMfucwVxjzVZnJqhooKh6peCyjA609hev+eneZ6D2i/ha/I09Fq1qrZ1Q==" saltValue="VTVIWuj4dG0tSCXRCtDcGg==" spinCount="100000" sheet="1" objects="1" scenarios="1" formatCells="0" formatColumns="0" formatRows="0"/>
  <protectedRanges>
    <protectedRange sqref="D12" name="Rango1_2" securityDescriptor="O:WDG:WDD:(A;;CC;;;WD)"/>
  </protectedRanges>
  <pageMargins left="0.7" right="0.7" top="0.75" bottom="0.75" header="0.3" footer="0.3"/>
  <pageSetup paperSize="9" orientation="portrait" r:id="rId1"/>
  <ignoredErrors>
    <ignoredError sqref="D17" formulaRange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2:BB47"/>
  <sheetViews>
    <sheetView workbookViewId="0">
      <selection sqref="A1:G1048576"/>
    </sheetView>
  </sheetViews>
  <sheetFormatPr baseColWidth="10" defaultRowHeight="15.75" x14ac:dyDescent="0.25"/>
  <cols>
    <col min="1" max="1" width="16.5703125" style="146" customWidth="1"/>
    <col min="2" max="2" width="113.85546875" style="146" customWidth="1"/>
    <col min="3" max="3" width="17.85546875" style="147" customWidth="1"/>
    <col min="4" max="5" width="20.42578125" style="146" bestFit="1" customWidth="1"/>
    <col min="6" max="6" width="11.42578125" style="146"/>
    <col min="7" max="54" width="11.42578125" style="145"/>
  </cols>
  <sheetData>
    <row r="2" spans="1:5" ht="18" x14ac:dyDescent="0.25">
      <c r="A2" s="505" t="s">
        <v>893</v>
      </c>
      <c r="B2" s="505"/>
      <c r="C2" s="505"/>
      <c r="D2" s="505"/>
      <c r="E2" s="505"/>
    </row>
    <row r="3" spans="1:5" x14ac:dyDescent="0.25">
      <c r="A3" s="148" t="s">
        <v>895</v>
      </c>
      <c r="B3" s="148" t="s">
        <v>896</v>
      </c>
      <c r="C3" s="148" t="s">
        <v>916</v>
      </c>
      <c r="D3" s="148" t="s">
        <v>157</v>
      </c>
      <c r="E3" s="148" t="s">
        <v>915</v>
      </c>
    </row>
    <row r="4" spans="1:5" x14ac:dyDescent="0.25">
      <c r="A4" s="146">
        <v>11101</v>
      </c>
      <c r="B4" s="146" t="s">
        <v>879</v>
      </c>
      <c r="C4" s="150">
        <v>0</v>
      </c>
      <c r="D4" s="168">
        <f>'Balance General'!E9</f>
        <v>0</v>
      </c>
      <c r="E4" s="168">
        <f>C4*D4</f>
        <v>0</v>
      </c>
    </row>
    <row r="5" spans="1:5" x14ac:dyDescent="0.25">
      <c r="A5" s="146">
        <v>111030104</v>
      </c>
      <c r="B5" s="146" t="s">
        <v>885</v>
      </c>
      <c r="C5" s="150">
        <v>0</v>
      </c>
      <c r="D5" s="168">
        <f>'Balance General'!E25</f>
        <v>0</v>
      </c>
      <c r="E5" s="168">
        <f>C5*D5</f>
        <v>0</v>
      </c>
    </row>
    <row r="6" spans="1:5" x14ac:dyDescent="0.25">
      <c r="A6" s="146">
        <v>111040104</v>
      </c>
      <c r="B6" s="146" t="s">
        <v>885</v>
      </c>
      <c r="C6" s="150">
        <v>0</v>
      </c>
      <c r="D6" s="168">
        <f>'Balance General'!E36</f>
        <v>0</v>
      </c>
      <c r="E6" s="168">
        <f t="shared" ref="E6:E34" si="0">C6*D6</f>
        <v>0</v>
      </c>
    </row>
    <row r="7" spans="1:5" x14ac:dyDescent="0.25">
      <c r="A7" s="146">
        <v>121010104</v>
      </c>
      <c r="B7" s="146" t="s">
        <v>885</v>
      </c>
      <c r="C7" s="150">
        <v>0</v>
      </c>
      <c r="D7" s="168">
        <f>'Balance General'!E151</f>
        <v>0</v>
      </c>
      <c r="E7" s="168">
        <f t="shared" si="0"/>
        <v>0</v>
      </c>
    </row>
    <row r="8" spans="1:5" x14ac:dyDescent="0.25">
      <c r="A8" s="146">
        <v>111030102</v>
      </c>
      <c r="B8" s="146" t="s">
        <v>884</v>
      </c>
      <c r="C8" s="150">
        <v>0</v>
      </c>
      <c r="D8" s="168">
        <f>'Balance General'!E23</f>
        <v>0</v>
      </c>
      <c r="E8" s="168">
        <f t="shared" si="0"/>
        <v>0</v>
      </c>
    </row>
    <row r="9" spans="1:5" x14ac:dyDescent="0.25">
      <c r="A9" s="146">
        <v>111040102</v>
      </c>
      <c r="B9" s="146" t="s">
        <v>884</v>
      </c>
      <c r="C9" s="150">
        <v>0</v>
      </c>
      <c r="D9" s="168">
        <f>'Balance General'!E34</f>
        <v>0</v>
      </c>
      <c r="E9" s="168">
        <f t="shared" si="0"/>
        <v>0</v>
      </c>
    </row>
    <row r="10" spans="1:5" x14ac:dyDescent="0.25">
      <c r="A10" s="146">
        <v>121010102</v>
      </c>
      <c r="B10" s="146" t="s">
        <v>884</v>
      </c>
      <c r="C10" s="150">
        <v>0</v>
      </c>
      <c r="D10" s="168">
        <f>'Balance General'!E149</f>
        <v>0</v>
      </c>
      <c r="E10" s="168">
        <f t="shared" si="0"/>
        <v>0</v>
      </c>
    </row>
    <row r="11" spans="1:5" x14ac:dyDescent="0.25">
      <c r="A11" s="188">
        <v>111020102</v>
      </c>
      <c r="B11" s="146" t="s">
        <v>880</v>
      </c>
      <c r="C11" s="150">
        <v>0.2</v>
      </c>
      <c r="D11" s="168">
        <f>'Balance General'!E16</f>
        <v>0</v>
      </c>
      <c r="E11" s="168">
        <f t="shared" si="0"/>
        <v>0</v>
      </c>
    </row>
    <row r="12" spans="1:5" x14ac:dyDescent="0.25">
      <c r="A12" s="188">
        <v>111030101</v>
      </c>
      <c r="B12" s="146" t="s">
        <v>883</v>
      </c>
      <c r="C12" s="150">
        <v>0.2</v>
      </c>
      <c r="D12" s="168">
        <f>'Balance General'!E22</f>
        <v>0</v>
      </c>
      <c r="E12" s="168">
        <f t="shared" si="0"/>
        <v>0</v>
      </c>
    </row>
    <row r="13" spans="1:5" x14ac:dyDescent="0.25">
      <c r="A13" s="146">
        <v>111030105</v>
      </c>
      <c r="B13" s="146" t="s">
        <v>892</v>
      </c>
      <c r="C13" s="150">
        <v>0.2</v>
      </c>
      <c r="D13" s="168">
        <f>'Balance General'!E26</f>
        <v>0</v>
      </c>
      <c r="E13" s="168">
        <f t="shared" si="0"/>
        <v>0</v>
      </c>
    </row>
    <row r="14" spans="1:5" x14ac:dyDescent="0.25">
      <c r="A14" s="188">
        <v>111030106</v>
      </c>
      <c r="B14" s="146" t="s">
        <v>886</v>
      </c>
      <c r="C14" s="150">
        <v>0.2</v>
      </c>
      <c r="D14" s="168">
        <f>'Balance General'!E27</f>
        <v>0</v>
      </c>
      <c r="E14" s="168">
        <f t="shared" si="0"/>
        <v>0</v>
      </c>
    </row>
    <row r="15" spans="1:5" x14ac:dyDescent="0.25">
      <c r="A15" s="188">
        <v>111030107</v>
      </c>
      <c r="B15" s="146" t="s">
        <v>887</v>
      </c>
      <c r="C15" s="150">
        <v>0.2</v>
      </c>
      <c r="D15" s="168">
        <f>'Balance General'!E28</f>
        <v>0</v>
      </c>
      <c r="E15" s="168">
        <f t="shared" si="0"/>
        <v>0</v>
      </c>
    </row>
    <row r="16" spans="1:5" x14ac:dyDescent="0.25">
      <c r="A16" s="189" t="s">
        <v>918</v>
      </c>
      <c r="B16" s="146" t="s">
        <v>913</v>
      </c>
      <c r="C16" s="150">
        <v>0.2</v>
      </c>
      <c r="D16" s="168">
        <f>'Clasificación de Créditos'!E8</f>
        <v>0</v>
      </c>
      <c r="E16" s="168">
        <f t="shared" si="0"/>
        <v>0</v>
      </c>
    </row>
    <row r="17" spans="1:5" x14ac:dyDescent="0.25">
      <c r="A17" s="146">
        <v>111040102</v>
      </c>
      <c r="B17" s="146" t="s">
        <v>884</v>
      </c>
      <c r="C17" s="150">
        <v>0.2</v>
      </c>
      <c r="D17" s="168">
        <f>'Balance General'!E23</f>
        <v>0</v>
      </c>
      <c r="E17" s="168">
        <f t="shared" si="0"/>
        <v>0</v>
      </c>
    </row>
    <row r="18" spans="1:5" x14ac:dyDescent="0.25">
      <c r="A18" s="189" t="s">
        <v>919</v>
      </c>
      <c r="B18" s="146" t="s">
        <v>914</v>
      </c>
      <c r="C18" s="150">
        <v>0.2</v>
      </c>
      <c r="D18" s="168">
        <f>'Clasificación de Créditos'!D10</f>
        <v>0</v>
      </c>
      <c r="E18" s="168">
        <f t="shared" si="0"/>
        <v>0</v>
      </c>
    </row>
    <row r="19" spans="1:5" x14ac:dyDescent="0.25">
      <c r="A19" s="189">
        <v>111020103</v>
      </c>
      <c r="B19" s="146" t="s">
        <v>881</v>
      </c>
      <c r="C19" s="150">
        <v>0.2</v>
      </c>
      <c r="D19" s="168">
        <f>'Balance General'!E17</f>
        <v>0</v>
      </c>
      <c r="E19" s="168">
        <f t="shared" si="0"/>
        <v>0</v>
      </c>
    </row>
    <row r="20" spans="1:5" x14ac:dyDescent="0.25">
      <c r="A20" s="189">
        <v>111020104</v>
      </c>
      <c r="B20" s="146" t="s">
        <v>882</v>
      </c>
      <c r="C20" s="150">
        <v>0.2</v>
      </c>
      <c r="D20" s="168">
        <f>'Balance General'!E18</f>
        <v>0</v>
      </c>
      <c r="E20" s="168">
        <f t="shared" si="0"/>
        <v>0</v>
      </c>
    </row>
    <row r="21" spans="1:5" x14ac:dyDescent="0.25">
      <c r="A21" s="189">
        <v>111030108</v>
      </c>
      <c r="B21" s="146" t="s">
        <v>888</v>
      </c>
      <c r="C21" s="150">
        <v>0.2</v>
      </c>
      <c r="D21" s="168">
        <f>'Balance General'!E24</f>
        <v>0</v>
      </c>
      <c r="E21" s="168">
        <f t="shared" si="0"/>
        <v>0</v>
      </c>
    </row>
    <row r="22" spans="1:5" x14ac:dyDescent="0.25">
      <c r="A22" s="189"/>
      <c r="B22" s="146" t="s">
        <v>920</v>
      </c>
      <c r="C22" s="150">
        <v>0.2</v>
      </c>
      <c r="D22" s="323">
        <v>0</v>
      </c>
      <c r="E22" s="323">
        <f t="shared" si="0"/>
        <v>0</v>
      </c>
    </row>
    <row r="23" spans="1:5" x14ac:dyDescent="0.25">
      <c r="A23" s="146">
        <v>111040101</v>
      </c>
      <c r="B23" s="146" t="s">
        <v>883</v>
      </c>
      <c r="C23" s="150">
        <v>0.5</v>
      </c>
      <c r="D23" s="168">
        <f>'Balance General'!E33</f>
        <v>0</v>
      </c>
      <c r="E23" s="168">
        <f t="shared" si="0"/>
        <v>0</v>
      </c>
    </row>
    <row r="24" spans="1:5" x14ac:dyDescent="0.25">
      <c r="B24" s="146" t="s">
        <v>921</v>
      </c>
      <c r="C24" s="150">
        <v>0.5</v>
      </c>
      <c r="D24" s="168">
        <f>'Depositos Coop. Gs'!F34</f>
        <v>0</v>
      </c>
      <c r="E24" s="168">
        <f t="shared" si="0"/>
        <v>0</v>
      </c>
    </row>
    <row r="25" spans="1:5" x14ac:dyDescent="0.25">
      <c r="B25" s="146" t="s">
        <v>922</v>
      </c>
      <c r="C25" s="150">
        <v>0.5</v>
      </c>
      <c r="D25" s="168">
        <f>'Depositos Coop. Gs'!F32</f>
        <v>0</v>
      </c>
      <c r="E25" s="168">
        <f t="shared" si="0"/>
        <v>0</v>
      </c>
    </row>
    <row r="26" spans="1:5" x14ac:dyDescent="0.25">
      <c r="A26" s="146">
        <v>111040106</v>
      </c>
      <c r="B26" s="146" t="s">
        <v>886</v>
      </c>
      <c r="C26" s="150">
        <v>0.5</v>
      </c>
      <c r="D26" s="168">
        <f>'Balance General'!E38</f>
        <v>0</v>
      </c>
      <c r="E26" s="168">
        <f t="shared" si="0"/>
        <v>0</v>
      </c>
    </row>
    <row r="27" spans="1:5" x14ac:dyDescent="0.25">
      <c r="A27" s="146">
        <v>111040107</v>
      </c>
      <c r="B27" s="146" t="s">
        <v>887</v>
      </c>
      <c r="C27" s="150">
        <v>0.5</v>
      </c>
      <c r="D27" s="168">
        <f>'Balance General'!E39</f>
        <v>0</v>
      </c>
      <c r="E27" s="168">
        <f t="shared" si="0"/>
        <v>0</v>
      </c>
    </row>
    <row r="28" spans="1:5" x14ac:dyDescent="0.25">
      <c r="A28" s="146">
        <v>121010101</v>
      </c>
      <c r="B28" s="146" t="s">
        <v>883</v>
      </c>
      <c r="C28" s="150">
        <v>0.5</v>
      </c>
      <c r="D28" s="168">
        <f>'Balance General'!E148</f>
        <v>0</v>
      </c>
      <c r="E28" s="168">
        <f t="shared" si="0"/>
        <v>0</v>
      </c>
    </row>
    <row r="29" spans="1:5" x14ac:dyDescent="0.25">
      <c r="A29" s="146">
        <v>121010106</v>
      </c>
      <c r="B29" s="146" t="s">
        <v>886</v>
      </c>
      <c r="C29" s="150">
        <v>0.5</v>
      </c>
      <c r="D29" s="168">
        <f>'Balance General'!E153</f>
        <v>0</v>
      </c>
      <c r="E29" s="168">
        <f t="shared" si="0"/>
        <v>0</v>
      </c>
    </row>
    <row r="30" spans="1:5" x14ac:dyDescent="0.25">
      <c r="A30" s="146">
        <v>121010107</v>
      </c>
      <c r="B30" s="146" t="s">
        <v>887</v>
      </c>
      <c r="C30" s="150">
        <v>0.5</v>
      </c>
      <c r="D30" s="168">
        <f>'Balance General'!E154</f>
        <v>0</v>
      </c>
      <c r="E30" s="168">
        <f t="shared" si="0"/>
        <v>0</v>
      </c>
    </row>
    <row r="31" spans="1:5" x14ac:dyDescent="0.25">
      <c r="B31" s="146" t="s">
        <v>909</v>
      </c>
      <c r="C31" s="150">
        <v>0.5</v>
      </c>
      <c r="D31" s="168">
        <f>'Clasificación de Créditos'!D7</f>
        <v>0</v>
      </c>
      <c r="E31" s="168">
        <f t="shared" si="0"/>
        <v>0</v>
      </c>
    </row>
    <row r="32" spans="1:5" x14ac:dyDescent="0.25">
      <c r="B32" s="146" t="s">
        <v>910</v>
      </c>
      <c r="C32" s="150">
        <v>0.5</v>
      </c>
      <c r="D32" s="168">
        <f>'Clasificación de Créditos'!D5</f>
        <v>0</v>
      </c>
      <c r="E32" s="168">
        <f t="shared" si="0"/>
        <v>0</v>
      </c>
    </row>
    <row r="33" spans="2:6" x14ac:dyDescent="0.25">
      <c r="B33" s="146" t="s">
        <v>911</v>
      </c>
      <c r="C33" s="150">
        <v>1</v>
      </c>
      <c r="D33" s="168">
        <f>Indicadores!D49-'Activos ponderados'!D32-'Activos ponderados'!D31-'Activos ponderados'!D18-'Activos ponderados'!D17</f>
        <v>0</v>
      </c>
      <c r="E33" s="168">
        <f t="shared" si="0"/>
        <v>0</v>
      </c>
    </row>
    <row r="34" spans="2:6" x14ac:dyDescent="0.25">
      <c r="B34" s="146" t="s">
        <v>912</v>
      </c>
      <c r="C34" s="150">
        <v>1</v>
      </c>
      <c r="D34" s="168">
        <f>'Balance General'!E6-(SUM('Activos ponderados'!D4:D32))-(Indicadores!D49-'Activos ponderados'!D32-'Activos ponderados'!D31-'Activos ponderados'!D18-'Activos ponderados'!D16)</f>
        <v>0</v>
      </c>
      <c r="E34" s="168">
        <f t="shared" si="0"/>
        <v>0</v>
      </c>
    </row>
    <row r="35" spans="2:6" x14ac:dyDescent="0.25">
      <c r="B35" s="149" t="s">
        <v>894</v>
      </c>
      <c r="C35" s="148"/>
      <c r="D35" s="187">
        <f>SUM(D4:D34)</f>
        <v>0</v>
      </c>
      <c r="E35" s="187">
        <f>SUM(E4:E34)</f>
        <v>0</v>
      </c>
    </row>
    <row r="36" spans="2:6" x14ac:dyDescent="0.25">
      <c r="E36" s="168">
        <v>2250217207006.3999</v>
      </c>
      <c r="F36" s="146" t="s">
        <v>1315</v>
      </c>
    </row>
    <row r="37" spans="2:6" x14ac:dyDescent="0.25">
      <c r="E37" s="168">
        <f>E35-E36</f>
        <v>-2250217207006.3999</v>
      </c>
      <c r="F37" s="146" t="s">
        <v>1316</v>
      </c>
    </row>
    <row r="38" spans="2:6" x14ac:dyDescent="0.25">
      <c r="D38" s="168"/>
      <c r="E38" s="168"/>
    </row>
    <row r="40" spans="2:6" x14ac:dyDescent="0.25">
      <c r="D40" s="168"/>
    </row>
    <row r="41" spans="2:6" x14ac:dyDescent="0.25">
      <c r="D41" s="168"/>
    </row>
    <row r="43" spans="2:6" x14ac:dyDescent="0.25">
      <c r="D43" s="187"/>
    </row>
    <row r="45" spans="2:6" x14ac:dyDescent="0.25">
      <c r="D45" s="168"/>
    </row>
    <row r="47" spans="2:6" x14ac:dyDescent="0.25">
      <c r="D47" s="190"/>
    </row>
  </sheetData>
  <sheetProtection algorithmName="SHA-512" hashValue="d3i4PE51lgklKcDzU72ylMkJR3wqtne9YlU+Y5dVhfsdHTRhJLmED3N0p2wROZu3Rn/bQTYf8dr6JTY3zTyI7w==" saltValue="e8PXlDijEappJ4WJMcnmEA==" spinCount="100000" sheet="1" objects="1" scenarios="1" formatCells="0" formatColumns="0" formatRows="0"/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V470"/>
  <sheetViews>
    <sheetView workbookViewId="0">
      <selection activeCell="G11" sqref="G11"/>
    </sheetView>
  </sheetViews>
  <sheetFormatPr baseColWidth="10" defaultRowHeight="15.75" x14ac:dyDescent="0.25"/>
  <cols>
    <col min="1" max="1" width="5" style="72" customWidth="1"/>
    <col min="2" max="2" width="14.85546875" style="72" customWidth="1"/>
    <col min="3" max="3" width="85.85546875" style="72" customWidth="1"/>
    <col min="4" max="4" width="23.7109375" style="72" customWidth="1"/>
    <col min="5" max="5" width="23.7109375" style="221" customWidth="1"/>
    <col min="6" max="6" width="11.42578125" style="235"/>
    <col min="7" max="7" width="15.85546875" style="235" bestFit="1" customWidth="1"/>
    <col min="8" max="22" width="11.42578125" style="235"/>
    <col min="23" max="16384" width="11.42578125" style="22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479" t="s">
        <v>946</v>
      </c>
      <c r="C3" s="480"/>
      <c r="D3" s="480"/>
      <c r="E3" s="506"/>
    </row>
    <row r="4" spans="2:5" x14ac:dyDescent="0.25">
      <c r="B4" s="507" t="s">
        <v>1329</v>
      </c>
      <c r="C4" s="508"/>
      <c r="D4" s="508"/>
      <c r="E4" s="406" t="s">
        <v>1330</v>
      </c>
    </row>
    <row r="5" spans="2:5" x14ac:dyDescent="0.25">
      <c r="B5" s="223" t="s">
        <v>947</v>
      </c>
      <c r="C5" s="83" t="s">
        <v>948</v>
      </c>
      <c r="D5" s="224" t="s">
        <v>889</v>
      </c>
      <c r="E5" s="225" t="s">
        <v>890</v>
      </c>
    </row>
    <row r="6" spans="2:5" x14ac:dyDescent="0.25">
      <c r="B6" s="84">
        <v>1</v>
      </c>
      <c r="C6" s="85" t="s">
        <v>949</v>
      </c>
      <c r="D6" s="303">
        <f>D7+D144</f>
        <v>0</v>
      </c>
      <c r="E6" s="308">
        <f>E7+E144</f>
        <v>0</v>
      </c>
    </row>
    <row r="7" spans="2:5" x14ac:dyDescent="0.25">
      <c r="B7" s="84">
        <v>11</v>
      </c>
      <c r="C7" s="85" t="s">
        <v>950</v>
      </c>
      <c r="D7" s="302">
        <f>D8+D41+D122+D131</f>
        <v>0</v>
      </c>
      <c r="E7" s="304">
        <f>E8+E41+E122+E131</f>
        <v>0</v>
      </c>
    </row>
    <row r="8" spans="2:5" x14ac:dyDescent="0.25">
      <c r="B8" s="84">
        <v>111</v>
      </c>
      <c r="C8" s="85" t="s">
        <v>951</v>
      </c>
      <c r="D8" s="298">
        <f>D9+D13+D20+D31</f>
        <v>0</v>
      </c>
      <c r="E8" s="306">
        <f>E9+E13+E20+E31</f>
        <v>0</v>
      </c>
    </row>
    <row r="9" spans="2:5" x14ac:dyDescent="0.25">
      <c r="B9" s="84">
        <v>11101</v>
      </c>
      <c r="C9" s="85" t="s">
        <v>879</v>
      </c>
      <c r="D9" s="294">
        <f>D10</f>
        <v>0</v>
      </c>
      <c r="E9" s="295">
        <f>E10</f>
        <v>0</v>
      </c>
    </row>
    <row r="10" spans="2:5" x14ac:dyDescent="0.25">
      <c r="B10" s="84">
        <v>1110101</v>
      </c>
      <c r="C10" s="85" t="s">
        <v>879</v>
      </c>
      <c r="D10" s="300">
        <f>D11+D12</f>
        <v>0</v>
      </c>
      <c r="E10" s="305">
        <f>E11+E12</f>
        <v>0</v>
      </c>
    </row>
    <row r="11" spans="2:5" x14ac:dyDescent="0.25">
      <c r="B11" s="84">
        <v>111010101</v>
      </c>
      <c r="C11" s="85" t="s">
        <v>952</v>
      </c>
      <c r="D11" s="226"/>
      <c r="E11" s="227"/>
    </row>
    <row r="12" spans="2:5" x14ac:dyDescent="0.25">
      <c r="B12" s="84">
        <v>111010102</v>
      </c>
      <c r="C12" s="86" t="s">
        <v>953</v>
      </c>
      <c r="D12" s="228"/>
      <c r="E12" s="227"/>
    </row>
    <row r="13" spans="2:5" x14ac:dyDescent="0.25">
      <c r="B13" s="84">
        <v>11102</v>
      </c>
      <c r="C13" s="85" t="s">
        <v>310</v>
      </c>
      <c r="D13" s="294">
        <f>D14</f>
        <v>0</v>
      </c>
      <c r="E13" s="295">
        <f>E14</f>
        <v>0</v>
      </c>
    </row>
    <row r="14" spans="2:5" x14ac:dyDescent="0.25">
      <c r="B14" s="84">
        <v>1110201</v>
      </c>
      <c r="C14" s="86" t="s">
        <v>310</v>
      </c>
      <c r="D14" s="309">
        <f>D15+D16+D17+D18+D19</f>
        <v>0</v>
      </c>
      <c r="E14" s="310">
        <f>E15+E16+E17+E18+E19</f>
        <v>0</v>
      </c>
    </row>
    <row r="15" spans="2:5" x14ac:dyDescent="0.25">
      <c r="B15" s="84">
        <v>111020101</v>
      </c>
      <c r="C15" s="85" t="s">
        <v>954</v>
      </c>
      <c r="D15" s="226"/>
      <c r="E15" s="227"/>
    </row>
    <row r="16" spans="2:5" x14ac:dyDescent="0.25">
      <c r="B16" s="84">
        <v>111020102</v>
      </c>
      <c r="C16" s="85" t="s">
        <v>880</v>
      </c>
      <c r="D16" s="226"/>
      <c r="E16" s="227"/>
    </row>
    <row r="17" spans="2:5" x14ac:dyDescent="0.25">
      <c r="B17" s="84">
        <v>111020103</v>
      </c>
      <c r="C17" s="85" t="s">
        <v>881</v>
      </c>
      <c r="D17" s="226"/>
      <c r="E17" s="227"/>
    </row>
    <row r="18" spans="2:5" x14ac:dyDescent="0.25">
      <c r="B18" s="84">
        <v>111020104</v>
      </c>
      <c r="C18" s="85" t="s">
        <v>882</v>
      </c>
      <c r="D18" s="226"/>
      <c r="E18" s="227"/>
    </row>
    <row r="19" spans="2:5" x14ac:dyDescent="0.25">
      <c r="B19" s="84">
        <v>111020105</v>
      </c>
      <c r="C19" s="86" t="s">
        <v>955</v>
      </c>
      <c r="D19" s="228"/>
      <c r="E19" s="227"/>
    </row>
    <row r="20" spans="2:5" x14ac:dyDescent="0.25">
      <c r="B20" s="84">
        <v>11103</v>
      </c>
      <c r="C20" s="86" t="s">
        <v>956</v>
      </c>
      <c r="D20" s="311">
        <f>D21</f>
        <v>0</v>
      </c>
      <c r="E20" s="312">
        <f>E21</f>
        <v>0</v>
      </c>
    </row>
    <row r="21" spans="2:5" x14ac:dyDescent="0.25">
      <c r="B21" s="84">
        <v>1110301</v>
      </c>
      <c r="C21" s="85" t="s">
        <v>956</v>
      </c>
      <c r="D21" s="300">
        <f>D22+D23+D24+D25+D26+D27+D28+D29+D30</f>
        <v>0</v>
      </c>
      <c r="E21" s="305">
        <f>E22+E23+E24+E25+E26+E27+E28+E29+E30</f>
        <v>0</v>
      </c>
    </row>
    <row r="22" spans="2:5" x14ac:dyDescent="0.25">
      <c r="B22" s="84">
        <v>111030101</v>
      </c>
      <c r="C22" s="85" t="s">
        <v>883</v>
      </c>
      <c r="D22" s="226"/>
      <c r="E22" s="227"/>
    </row>
    <row r="23" spans="2:5" x14ac:dyDescent="0.25">
      <c r="B23" s="84">
        <v>111030102</v>
      </c>
      <c r="C23" s="85" t="s">
        <v>884</v>
      </c>
      <c r="D23" s="226"/>
      <c r="E23" s="227"/>
    </row>
    <row r="24" spans="2:5" x14ac:dyDescent="0.25">
      <c r="B24" s="84">
        <v>111030103</v>
      </c>
      <c r="C24" s="85" t="s">
        <v>957</v>
      </c>
      <c r="D24" s="226"/>
      <c r="E24" s="227"/>
    </row>
    <row r="25" spans="2:5" x14ac:dyDescent="0.25">
      <c r="B25" s="84">
        <v>111030104</v>
      </c>
      <c r="C25" s="85" t="s">
        <v>885</v>
      </c>
      <c r="D25" s="226"/>
      <c r="E25" s="227"/>
    </row>
    <row r="26" spans="2:5" x14ac:dyDescent="0.25">
      <c r="B26" s="84">
        <v>111030105</v>
      </c>
      <c r="C26" s="85" t="s">
        <v>892</v>
      </c>
      <c r="D26" s="226"/>
      <c r="E26" s="227"/>
    </row>
    <row r="27" spans="2:5" x14ac:dyDescent="0.25">
      <c r="B27" s="84">
        <v>111030106</v>
      </c>
      <c r="C27" s="85" t="s">
        <v>886</v>
      </c>
      <c r="D27" s="226"/>
      <c r="E27" s="227"/>
    </row>
    <row r="28" spans="2:5" x14ac:dyDescent="0.25">
      <c r="B28" s="84">
        <v>111030107</v>
      </c>
      <c r="C28" s="85" t="s">
        <v>887</v>
      </c>
      <c r="D28" s="226"/>
      <c r="E28" s="227"/>
    </row>
    <row r="29" spans="2:5" x14ac:dyDescent="0.25">
      <c r="B29" s="84">
        <v>111030108</v>
      </c>
      <c r="C29" s="85" t="s">
        <v>888</v>
      </c>
      <c r="D29" s="226"/>
      <c r="E29" s="227"/>
    </row>
    <row r="30" spans="2:5" x14ac:dyDescent="0.25">
      <c r="B30" s="84">
        <v>111030109</v>
      </c>
      <c r="C30" s="85" t="s">
        <v>958</v>
      </c>
      <c r="D30" s="226"/>
      <c r="E30" s="227"/>
    </row>
    <row r="31" spans="2:5" x14ac:dyDescent="0.25">
      <c r="B31" s="84">
        <v>11104</v>
      </c>
      <c r="C31" s="85" t="s">
        <v>959</v>
      </c>
      <c r="D31" s="294">
        <f>D32</f>
        <v>0</v>
      </c>
      <c r="E31" s="295">
        <f>E32</f>
        <v>0</v>
      </c>
    </row>
    <row r="32" spans="2:5" x14ac:dyDescent="0.25">
      <c r="B32" s="84">
        <v>1110401</v>
      </c>
      <c r="C32" s="85" t="s">
        <v>959</v>
      </c>
      <c r="D32" s="300">
        <f>D33+D34+D35+D36+D37+D38+D39+D40</f>
        <v>0</v>
      </c>
      <c r="E32" s="305">
        <f>E33+E34+E35+E36+E37+E38+E39+E40</f>
        <v>0</v>
      </c>
    </row>
    <row r="33" spans="2:5" x14ac:dyDescent="0.25">
      <c r="B33" s="84">
        <v>111040101</v>
      </c>
      <c r="C33" s="85" t="s">
        <v>883</v>
      </c>
      <c r="D33" s="226"/>
      <c r="E33" s="227"/>
    </row>
    <row r="34" spans="2:5" x14ac:dyDescent="0.25">
      <c r="B34" s="84">
        <v>111040102</v>
      </c>
      <c r="C34" s="85" t="s">
        <v>884</v>
      </c>
      <c r="D34" s="226"/>
      <c r="E34" s="227"/>
    </row>
    <row r="35" spans="2:5" x14ac:dyDescent="0.25">
      <c r="B35" s="84">
        <v>111040103</v>
      </c>
      <c r="C35" s="85" t="s">
        <v>957</v>
      </c>
      <c r="D35" s="226"/>
      <c r="E35" s="227"/>
    </row>
    <row r="36" spans="2:5" x14ac:dyDescent="0.25">
      <c r="B36" s="84">
        <v>111040104</v>
      </c>
      <c r="C36" s="85" t="s">
        <v>885</v>
      </c>
      <c r="D36" s="226"/>
      <c r="E36" s="227"/>
    </row>
    <row r="37" spans="2:5" x14ac:dyDescent="0.25">
      <c r="B37" s="84">
        <v>111040105</v>
      </c>
      <c r="C37" s="85" t="s">
        <v>892</v>
      </c>
      <c r="D37" s="226"/>
      <c r="E37" s="227"/>
    </row>
    <row r="38" spans="2:5" x14ac:dyDescent="0.25">
      <c r="B38" s="84">
        <v>111040106</v>
      </c>
      <c r="C38" s="85" t="s">
        <v>886</v>
      </c>
      <c r="D38" s="226"/>
      <c r="E38" s="227"/>
    </row>
    <row r="39" spans="2:5" x14ac:dyDescent="0.25">
      <c r="B39" s="84">
        <v>111040107</v>
      </c>
      <c r="C39" s="85" t="s">
        <v>887</v>
      </c>
      <c r="D39" s="226"/>
      <c r="E39" s="227"/>
    </row>
    <row r="40" spans="2:5" x14ac:dyDescent="0.25">
      <c r="B40" s="84">
        <v>111040108</v>
      </c>
      <c r="C40" s="85" t="s">
        <v>960</v>
      </c>
      <c r="D40" s="226"/>
      <c r="E40" s="227"/>
    </row>
    <row r="41" spans="2:5" x14ac:dyDescent="0.25">
      <c r="B41" s="84">
        <v>112</v>
      </c>
      <c r="C41" s="85" t="s">
        <v>961</v>
      </c>
      <c r="D41" s="298">
        <f>D42+D65+D94+D98+D109</f>
        <v>0</v>
      </c>
      <c r="E41" s="306">
        <f>E42+E65+E94+E98+E109</f>
        <v>0</v>
      </c>
    </row>
    <row r="42" spans="2:5" x14ac:dyDescent="0.25">
      <c r="B42" s="84">
        <v>11201</v>
      </c>
      <c r="C42" s="85" t="s">
        <v>962</v>
      </c>
      <c r="D42" s="301">
        <f>D43+D53+D55+D58+D63</f>
        <v>0</v>
      </c>
      <c r="E42" s="307">
        <f>E43+E53+E55+E58+E63</f>
        <v>0</v>
      </c>
    </row>
    <row r="43" spans="2:5" x14ac:dyDescent="0.25">
      <c r="B43" s="84">
        <v>1120101</v>
      </c>
      <c r="C43" s="85" t="s">
        <v>963</v>
      </c>
      <c r="D43" s="300">
        <f>D44+D45+D46+D47+D48+D49+D50+D51+D52</f>
        <v>0</v>
      </c>
      <c r="E43" s="305">
        <f>E44+E45+E46+E47+E48+E49+E50+E51+E52</f>
        <v>0</v>
      </c>
    </row>
    <row r="44" spans="2:5" x14ac:dyDescent="0.25">
      <c r="B44" s="84">
        <v>112010101</v>
      </c>
      <c r="C44" s="85" t="s">
        <v>964</v>
      </c>
      <c r="D44" s="226"/>
      <c r="E44" s="227"/>
    </row>
    <row r="45" spans="2:5" x14ac:dyDescent="0.25">
      <c r="B45" s="84">
        <v>112010102</v>
      </c>
      <c r="C45" s="85" t="s">
        <v>965</v>
      </c>
      <c r="D45" s="226"/>
      <c r="E45" s="227"/>
    </row>
    <row r="46" spans="2:5" x14ac:dyDescent="0.25">
      <c r="B46" s="84">
        <v>112010103</v>
      </c>
      <c r="C46" s="85" t="s">
        <v>966</v>
      </c>
      <c r="D46" s="226"/>
      <c r="E46" s="227"/>
    </row>
    <row r="47" spans="2:5" x14ac:dyDescent="0.25">
      <c r="B47" s="84">
        <v>112010104</v>
      </c>
      <c r="C47" s="85" t="s">
        <v>967</v>
      </c>
      <c r="D47" s="226"/>
      <c r="E47" s="227"/>
    </row>
    <row r="48" spans="2:5" x14ac:dyDescent="0.25">
      <c r="B48" s="84">
        <v>112010105</v>
      </c>
      <c r="C48" s="85" t="s">
        <v>968</v>
      </c>
      <c r="D48" s="226"/>
      <c r="E48" s="227"/>
    </row>
    <row r="49" spans="2:5" x14ac:dyDescent="0.25">
      <c r="B49" s="84">
        <v>112010106</v>
      </c>
      <c r="C49" s="85" t="s">
        <v>969</v>
      </c>
      <c r="D49" s="226"/>
      <c r="E49" s="227"/>
    </row>
    <row r="50" spans="2:5" x14ac:dyDescent="0.25">
      <c r="B50" s="84">
        <v>112010107</v>
      </c>
      <c r="C50" s="85" t="s">
        <v>970</v>
      </c>
      <c r="D50" s="226"/>
      <c r="E50" s="227"/>
    </row>
    <row r="51" spans="2:5" x14ac:dyDescent="0.25">
      <c r="B51" s="84">
        <v>112010108</v>
      </c>
      <c r="C51" s="85" t="s">
        <v>971</v>
      </c>
      <c r="D51" s="226"/>
      <c r="E51" s="227"/>
    </row>
    <row r="52" spans="2:5" x14ac:dyDescent="0.25">
      <c r="B52" s="84">
        <v>112010109</v>
      </c>
      <c r="C52" s="85" t="s">
        <v>972</v>
      </c>
      <c r="D52" s="226"/>
      <c r="E52" s="227"/>
    </row>
    <row r="53" spans="2:5" x14ac:dyDescent="0.25">
      <c r="B53" s="84">
        <v>1120102</v>
      </c>
      <c r="C53" s="85" t="s">
        <v>55</v>
      </c>
      <c r="D53" s="300">
        <f>D54</f>
        <v>0</v>
      </c>
      <c r="E53" s="305">
        <f>E54</f>
        <v>0</v>
      </c>
    </row>
    <row r="54" spans="2:5" x14ac:dyDescent="0.25">
      <c r="B54" s="84">
        <v>112010201</v>
      </c>
      <c r="C54" s="85" t="s">
        <v>973</v>
      </c>
      <c r="D54" s="226"/>
      <c r="E54" s="227"/>
    </row>
    <row r="55" spans="2:5" x14ac:dyDescent="0.25">
      <c r="B55" s="84">
        <v>1120103</v>
      </c>
      <c r="C55" s="85" t="s">
        <v>974</v>
      </c>
      <c r="D55" s="300">
        <f>D56+D57</f>
        <v>0</v>
      </c>
      <c r="E55" s="305">
        <f>E56+E57</f>
        <v>0</v>
      </c>
    </row>
    <row r="56" spans="2:5" x14ac:dyDescent="0.25">
      <c r="B56" s="84">
        <v>112010301</v>
      </c>
      <c r="C56" s="85" t="s">
        <v>975</v>
      </c>
      <c r="D56" s="226"/>
      <c r="E56" s="227"/>
    </row>
    <row r="57" spans="2:5" x14ac:dyDescent="0.25">
      <c r="B57" s="84">
        <v>112010302</v>
      </c>
      <c r="C57" s="85" t="s">
        <v>976</v>
      </c>
      <c r="D57" s="226"/>
      <c r="E57" s="227"/>
    </row>
    <row r="58" spans="2:5" x14ac:dyDescent="0.25">
      <c r="B58" s="84">
        <v>1120104</v>
      </c>
      <c r="C58" s="85" t="s">
        <v>977</v>
      </c>
      <c r="D58" s="300">
        <f>D59+D60+D61+D62</f>
        <v>0</v>
      </c>
      <c r="E58" s="305">
        <f>E59+E60+E61+E62</f>
        <v>0</v>
      </c>
    </row>
    <row r="59" spans="2:5" x14ac:dyDescent="0.25">
      <c r="B59" s="84">
        <v>112010401</v>
      </c>
      <c r="C59" s="85" t="s">
        <v>978</v>
      </c>
      <c r="D59" s="226"/>
      <c r="E59" s="227"/>
    </row>
    <row r="60" spans="2:5" x14ac:dyDescent="0.25">
      <c r="B60" s="84">
        <v>112010402</v>
      </c>
      <c r="C60" s="85" t="s">
        <v>979</v>
      </c>
      <c r="D60" s="226"/>
      <c r="E60" s="227"/>
    </row>
    <row r="61" spans="2:5" x14ac:dyDescent="0.25">
      <c r="B61" s="84">
        <v>112010403</v>
      </c>
      <c r="C61" s="85" t="s">
        <v>980</v>
      </c>
      <c r="D61" s="226"/>
      <c r="E61" s="227"/>
    </row>
    <row r="62" spans="2:5" x14ac:dyDescent="0.25">
      <c r="B62" s="84">
        <v>112010404</v>
      </c>
      <c r="C62" s="85" t="s">
        <v>981</v>
      </c>
      <c r="D62" s="226"/>
      <c r="E62" s="227"/>
    </row>
    <row r="63" spans="2:5" x14ac:dyDescent="0.25">
      <c r="B63" s="84">
        <v>1120105</v>
      </c>
      <c r="C63" s="85" t="s">
        <v>982</v>
      </c>
      <c r="D63" s="300">
        <f>D64</f>
        <v>0</v>
      </c>
      <c r="E63" s="305">
        <f>E64</f>
        <v>0</v>
      </c>
    </row>
    <row r="64" spans="2:5" x14ac:dyDescent="0.25">
      <c r="B64" s="84">
        <v>112010501</v>
      </c>
      <c r="C64" s="85" t="s">
        <v>982</v>
      </c>
      <c r="D64" s="294"/>
      <c r="E64" s="385"/>
    </row>
    <row r="65" spans="2:5" x14ac:dyDescent="0.25">
      <c r="B65" s="84">
        <v>11202</v>
      </c>
      <c r="C65" s="85" t="s">
        <v>983</v>
      </c>
      <c r="D65" s="301">
        <f>D66+D76+D78+D81+D86+D90</f>
        <v>0</v>
      </c>
      <c r="E65" s="307">
        <f>E66+E76+E78+E81+E86+E90</f>
        <v>0</v>
      </c>
    </row>
    <row r="66" spans="2:5" x14ac:dyDescent="0.25">
      <c r="B66" s="84">
        <v>1120201</v>
      </c>
      <c r="C66" s="85" t="s">
        <v>963</v>
      </c>
      <c r="D66" s="300">
        <f>D67+D68+D69+D70+D71+D72+D73+D74+D75</f>
        <v>0</v>
      </c>
      <c r="E66" s="305">
        <f>E67+E68+E69+E70+E71+E72+E73+E74+E75</f>
        <v>0</v>
      </c>
    </row>
    <row r="67" spans="2:5" x14ac:dyDescent="0.25">
      <c r="B67" s="84">
        <v>112020101</v>
      </c>
      <c r="C67" s="85" t="s">
        <v>964</v>
      </c>
      <c r="D67" s="226"/>
      <c r="E67" s="227"/>
    </row>
    <row r="68" spans="2:5" x14ac:dyDescent="0.25">
      <c r="B68" s="84">
        <v>112020102</v>
      </c>
      <c r="C68" s="85" t="s">
        <v>965</v>
      </c>
      <c r="D68" s="226"/>
      <c r="E68" s="227"/>
    </row>
    <row r="69" spans="2:5" x14ac:dyDescent="0.25">
      <c r="B69" s="84">
        <v>112020103</v>
      </c>
      <c r="C69" s="85" t="s">
        <v>966</v>
      </c>
      <c r="D69" s="226"/>
      <c r="E69" s="227"/>
    </row>
    <row r="70" spans="2:5" x14ac:dyDescent="0.25">
      <c r="B70" s="84">
        <v>112020104</v>
      </c>
      <c r="C70" s="85" t="s">
        <v>967</v>
      </c>
      <c r="D70" s="226"/>
      <c r="E70" s="227"/>
    </row>
    <row r="71" spans="2:5" x14ac:dyDescent="0.25">
      <c r="B71" s="84">
        <v>112020105</v>
      </c>
      <c r="C71" s="85" t="s">
        <v>968</v>
      </c>
      <c r="D71" s="226"/>
      <c r="E71" s="227"/>
    </row>
    <row r="72" spans="2:5" x14ac:dyDescent="0.25">
      <c r="B72" s="84">
        <v>112020106</v>
      </c>
      <c r="C72" s="85" t="s">
        <v>969</v>
      </c>
      <c r="D72" s="226"/>
      <c r="E72" s="227"/>
    </row>
    <row r="73" spans="2:5" x14ac:dyDescent="0.25">
      <c r="B73" s="84">
        <v>112020107</v>
      </c>
      <c r="C73" s="85" t="s">
        <v>970</v>
      </c>
      <c r="D73" s="226"/>
      <c r="E73" s="227"/>
    </row>
    <row r="74" spans="2:5" x14ac:dyDescent="0.25">
      <c r="B74" s="84">
        <v>112020108</v>
      </c>
      <c r="C74" s="85" t="s">
        <v>971</v>
      </c>
      <c r="D74" s="226"/>
      <c r="E74" s="227"/>
    </row>
    <row r="75" spans="2:5" x14ac:dyDescent="0.25">
      <c r="B75" s="84">
        <v>112020109</v>
      </c>
      <c r="C75" s="85" t="s">
        <v>972</v>
      </c>
      <c r="D75" s="226"/>
      <c r="E75" s="227"/>
    </row>
    <row r="76" spans="2:5" x14ac:dyDescent="0.25">
      <c r="B76" s="84">
        <v>1120202</v>
      </c>
      <c r="C76" s="85" t="s">
        <v>55</v>
      </c>
      <c r="D76" s="300">
        <f>D77</f>
        <v>0</v>
      </c>
      <c r="E76" s="305">
        <f>E77</f>
        <v>0</v>
      </c>
    </row>
    <row r="77" spans="2:5" x14ac:dyDescent="0.25">
      <c r="B77" s="84">
        <v>112020201</v>
      </c>
      <c r="C77" s="85" t="s">
        <v>973</v>
      </c>
      <c r="D77" s="226"/>
      <c r="E77" s="227"/>
    </row>
    <row r="78" spans="2:5" x14ac:dyDescent="0.25">
      <c r="B78" s="84">
        <v>1120203</v>
      </c>
      <c r="C78" s="85" t="s">
        <v>974</v>
      </c>
      <c r="D78" s="300">
        <f>D79+D80</f>
        <v>0</v>
      </c>
      <c r="E78" s="305">
        <f>E79+E80</f>
        <v>0</v>
      </c>
    </row>
    <row r="79" spans="2:5" x14ac:dyDescent="0.25">
      <c r="B79" s="84">
        <v>112020301</v>
      </c>
      <c r="C79" s="85" t="s">
        <v>975</v>
      </c>
      <c r="D79" s="226"/>
      <c r="E79" s="227"/>
    </row>
    <row r="80" spans="2:5" x14ac:dyDescent="0.25">
      <c r="B80" s="84">
        <v>112020302</v>
      </c>
      <c r="C80" s="85" t="s">
        <v>976</v>
      </c>
      <c r="D80" s="226"/>
      <c r="E80" s="227"/>
    </row>
    <row r="81" spans="2:5" x14ac:dyDescent="0.25">
      <c r="B81" s="84">
        <v>1120204</v>
      </c>
      <c r="C81" s="85" t="s">
        <v>977</v>
      </c>
      <c r="D81" s="300">
        <f>D82+D83+D84+D85</f>
        <v>0</v>
      </c>
      <c r="E81" s="305">
        <f>E82+E83+E84+E85</f>
        <v>0</v>
      </c>
    </row>
    <row r="82" spans="2:5" x14ac:dyDescent="0.25">
      <c r="B82" s="84">
        <v>112020401</v>
      </c>
      <c r="C82" s="85" t="s">
        <v>978</v>
      </c>
      <c r="D82" s="226"/>
      <c r="E82" s="227"/>
    </row>
    <row r="83" spans="2:5" x14ac:dyDescent="0.25">
      <c r="B83" s="84">
        <v>112020402</v>
      </c>
      <c r="C83" s="85" t="s">
        <v>979</v>
      </c>
      <c r="D83" s="226"/>
      <c r="E83" s="227"/>
    </row>
    <row r="84" spans="2:5" x14ac:dyDescent="0.25">
      <c r="B84" s="84">
        <v>112020403</v>
      </c>
      <c r="C84" s="85" t="s">
        <v>980</v>
      </c>
      <c r="D84" s="226"/>
      <c r="E84" s="227"/>
    </row>
    <row r="85" spans="2:5" x14ac:dyDescent="0.25">
      <c r="B85" s="84">
        <v>112020404</v>
      </c>
      <c r="C85" s="85" t="s">
        <v>981</v>
      </c>
      <c r="D85" s="226"/>
      <c r="E85" s="227"/>
    </row>
    <row r="86" spans="2:5" x14ac:dyDescent="0.25">
      <c r="B86" s="84">
        <v>1120205</v>
      </c>
      <c r="C86" s="85" t="s">
        <v>55</v>
      </c>
      <c r="D86" s="300">
        <f>D87+D88+D89</f>
        <v>0</v>
      </c>
      <c r="E86" s="305">
        <f>E87+E88+E89</f>
        <v>0</v>
      </c>
    </row>
    <row r="87" spans="2:5" x14ac:dyDescent="0.25">
      <c r="B87" s="84">
        <v>112020501</v>
      </c>
      <c r="C87" s="85" t="s">
        <v>984</v>
      </c>
      <c r="D87" s="226"/>
      <c r="E87" s="227"/>
    </row>
    <row r="88" spans="2:5" x14ac:dyDescent="0.25">
      <c r="B88" s="84">
        <v>112020502</v>
      </c>
      <c r="C88" s="85" t="s">
        <v>985</v>
      </c>
      <c r="D88" s="226"/>
      <c r="E88" s="227"/>
    </row>
    <row r="89" spans="2:5" x14ac:dyDescent="0.25">
      <c r="B89" s="84">
        <v>112020503</v>
      </c>
      <c r="C89" s="85" t="s">
        <v>986</v>
      </c>
      <c r="D89" s="226"/>
      <c r="E89" s="227"/>
    </row>
    <row r="90" spans="2:5" x14ac:dyDescent="0.25">
      <c r="B90" s="84">
        <v>1120206</v>
      </c>
      <c r="C90" s="85" t="s">
        <v>982</v>
      </c>
      <c r="D90" s="300">
        <f>D91+D92+D93</f>
        <v>0</v>
      </c>
      <c r="E90" s="305">
        <f>E91+E92+E93</f>
        <v>0</v>
      </c>
    </row>
    <row r="91" spans="2:5" x14ac:dyDescent="0.25">
      <c r="B91" s="84">
        <v>112020601</v>
      </c>
      <c r="C91" s="85" t="s">
        <v>982</v>
      </c>
      <c r="D91" s="226"/>
      <c r="E91" s="227"/>
    </row>
    <row r="92" spans="2:5" x14ac:dyDescent="0.25">
      <c r="B92" s="84">
        <v>112020602</v>
      </c>
      <c r="C92" s="85" t="s">
        <v>984</v>
      </c>
      <c r="D92" s="226"/>
      <c r="E92" s="227"/>
    </row>
    <row r="93" spans="2:5" x14ac:dyDescent="0.25">
      <c r="B93" s="84">
        <v>112020603</v>
      </c>
      <c r="C93" s="85" t="s">
        <v>985</v>
      </c>
      <c r="D93" s="226"/>
      <c r="E93" s="227"/>
    </row>
    <row r="94" spans="2:5" x14ac:dyDescent="0.25">
      <c r="B94" s="84">
        <v>11203</v>
      </c>
      <c r="C94" s="85" t="s">
        <v>987</v>
      </c>
      <c r="D94" s="294">
        <f>D95</f>
        <v>0</v>
      </c>
      <c r="E94" s="295">
        <f>E95</f>
        <v>0</v>
      </c>
    </row>
    <row r="95" spans="2:5" x14ac:dyDescent="0.25">
      <c r="B95" s="84">
        <v>1120301</v>
      </c>
      <c r="C95" s="85" t="s">
        <v>987</v>
      </c>
      <c r="D95" s="300">
        <f>D96+D97</f>
        <v>0</v>
      </c>
      <c r="E95" s="305">
        <f>E96+E97</f>
        <v>0</v>
      </c>
    </row>
    <row r="96" spans="2:5" x14ac:dyDescent="0.25">
      <c r="B96" s="84">
        <v>112030101</v>
      </c>
      <c r="C96" s="85" t="s">
        <v>988</v>
      </c>
      <c r="D96" s="226"/>
      <c r="E96" s="227"/>
    </row>
    <row r="97" spans="2:5" x14ac:dyDescent="0.25">
      <c r="B97" s="84">
        <v>112030102</v>
      </c>
      <c r="C97" s="85" t="s">
        <v>989</v>
      </c>
      <c r="D97" s="226"/>
      <c r="E97" s="227"/>
    </row>
    <row r="98" spans="2:5" x14ac:dyDescent="0.25">
      <c r="B98" s="84">
        <v>11204</v>
      </c>
      <c r="C98" s="85" t="s">
        <v>990</v>
      </c>
      <c r="D98" s="226"/>
      <c r="E98" s="253"/>
    </row>
    <row r="99" spans="2:5" x14ac:dyDescent="0.25">
      <c r="B99" s="84">
        <v>1120401</v>
      </c>
      <c r="C99" s="85" t="s">
        <v>990</v>
      </c>
      <c r="D99" s="300">
        <f>D100+D101+D102+D103+D104+D105+D106+D107+D108</f>
        <v>0</v>
      </c>
      <c r="E99" s="305">
        <f>E100+E101+E102+E103+E104+E105+E106+E107+E108</f>
        <v>0</v>
      </c>
    </row>
    <row r="100" spans="2:5" x14ac:dyDescent="0.25">
      <c r="B100" s="84">
        <v>112040101</v>
      </c>
      <c r="C100" s="85" t="s">
        <v>991</v>
      </c>
      <c r="D100" s="226"/>
      <c r="E100" s="227"/>
    </row>
    <row r="101" spans="2:5" x14ac:dyDescent="0.25">
      <c r="B101" s="84">
        <v>112040102</v>
      </c>
      <c r="C101" s="85" t="s">
        <v>992</v>
      </c>
      <c r="D101" s="226"/>
      <c r="E101" s="227"/>
    </row>
    <row r="102" spans="2:5" x14ac:dyDescent="0.25">
      <c r="B102" s="84">
        <v>112040103</v>
      </c>
      <c r="C102" s="85" t="s">
        <v>993</v>
      </c>
      <c r="D102" s="226"/>
      <c r="E102" s="227"/>
    </row>
    <row r="103" spans="2:5" x14ac:dyDescent="0.25">
      <c r="B103" s="84">
        <v>112040104</v>
      </c>
      <c r="C103" s="85" t="s">
        <v>994</v>
      </c>
      <c r="D103" s="226"/>
      <c r="E103" s="227"/>
    </row>
    <row r="104" spans="2:5" x14ac:dyDescent="0.25">
      <c r="B104" s="84">
        <v>112040105</v>
      </c>
      <c r="C104" s="85" t="s">
        <v>995</v>
      </c>
      <c r="D104" s="226"/>
      <c r="E104" s="227"/>
    </row>
    <row r="105" spans="2:5" x14ac:dyDescent="0.25">
      <c r="B105" s="84">
        <v>112040106</v>
      </c>
      <c r="C105" s="85" t="s">
        <v>996</v>
      </c>
      <c r="D105" s="226"/>
      <c r="E105" s="227"/>
    </row>
    <row r="106" spans="2:5" x14ac:dyDescent="0.25">
      <c r="B106" s="84">
        <v>112040107</v>
      </c>
      <c r="C106" s="85" t="s">
        <v>997</v>
      </c>
      <c r="D106" s="226"/>
      <c r="E106" s="227"/>
    </row>
    <row r="107" spans="2:5" x14ac:dyDescent="0.25">
      <c r="B107" s="84">
        <v>112040108</v>
      </c>
      <c r="C107" s="85" t="s">
        <v>998</v>
      </c>
      <c r="D107" s="226"/>
      <c r="E107" s="227"/>
    </row>
    <row r="108" spans="2:5" x14ac:dyDescent="0.25">
      <c r="B108" s="84">
        <v>112040109</v>
      </c>
      <c r="C108" s="85" t="s">
        <v>999</v>
      </c>
      <c r="D108" s="226"/>
      <c r="E108" s="227"/>
    </row>
    <row r="109" spans="2:5" x14ac:dyDescent="0.25">
      <c r="B109" s="84">
        <v>11205</v>
      </c>
      <c r="C109" s="85" t="s">
        <v>1000</v>
      </c>
      <c r="D109" s="294">
        <f>D110</f>
        <v>0</v>
      </c>
      <c r="E109" s="295">
        <f>E110</f>
        <v>0</v>
      </c>
    </row>
    <row r="110" spans="2:5" x14ac:dyDescent="0.25">
      <c r="B110" s="84">
        <v>1120501</v>
      </c>
      <c r="C110" s="85" t="s">
        <v>1000</v>
      </c>
      <c r="D110" s="300">
        <f>D111+D112+D113+D114+D115+D116+D117+D118+D119+D120+D121</f>
        <v>0</v>
      </c>
      <c r="E110" s="305">
        <f>E111+E112+E113+E114+E115+E116+E117+E118+E119+E120+E121</f>
        <v>0</v>
      </c>
    </row>
    <row r="111" spans="2:5" x14ac:dyDescent="0.25">
      <c r="B111" s="84">
        <v>112050101</v>
      </c>
      <c r="C111" s="85" t="s">
        <v>1001</v>
      </c>
      <c r="D111" s="226"/>
      <c r="E111" s="227"/>
    </row>
    <row r="112" spans="2:5" x14ac:dyDescent="0.25">
      <c r="B112" s="84">
        <v>112050102</v>
      </c>
      <c r="C112" s="85" t="s">
        <v>1002</v>
      </c>
      <c r="D112" s="226"/>
      <c r="E112" s="227"/>
    </row>
    <row r="113" spans="2:5" x14ac:dyDescent="0.25">
      <c r="B113" s="84">
        <v>112050103</v>
      </c>
      <c r="C113" s="85" t="s">
        <v>1003</v>
      </c>
      <c r="D113" s="226"/>
      <c r="E113" s="227"/>
    </row>
    <row r="114" spans="2:5" x14ac:dyDescent="0.25">
      <c r="B114" s="84">
        <v>112050104</v>
      </c>
      <c r="C114" s="85" t="s">
        <v>1004</v>
      </c>
      <c r="D114" s="226"/>
      <c r="E114" s="227"/>
    </row>
    <row r="115" spans="2:5" x14ac:dyDescent="0.25">
      <c r="B115" s="84">
        <v>112050105</v>
      </c>
      <c r="C115" s="85" t="s">
        <v>1005</v>
      </c>
      <c r="D115" s="226"/>
      <c r="E115" s="227"/>
    </row>
    <row r="116" spans="2:5" x14ac:dyDescent="0.25">
      <c r="B116" s="84">
        <v>112050106</v>
      </c>
      <c r="C116" s="85" t="s">
        <v>1006</v>
      </c>
      <c r="D116" s="226"/>
      <c r="E116" s="227"/>
    </row>
    <row r="117" spans="2:5" x14ac:dyDescent="0.25">
      <c r="B117" s="84">
        <v>112050107</v>
      </c>
      <c r="C117" s="85" t="s">
        <v>1007</v>
      </c>
      <c r="D117" s="226"/>
      <c r="E117" s="227"/>
    </row>
    <row r="118" spans="2:5" x14ac:dyDescent="0.25">
      <c r="B118" s="84">
        <v>112050108</v>
      </c>
      <c r="C118" s="85" t="s">
        <v>1008</v>
      </c>
      <c r="D118" s="226"/>
      <c r="E118" s="227"/>
    </row>
    <row r="119" spans="2:5" x14ac:dyDescent="0.25">
      <c r="B119" s="84">
        <v>112050109</v>
      </c>
      <c r="C119" s="85" t="s">
        <v>1009</v>
      </c>
      <c r="D119" s="226"/>
      <c r="E119" s="227"/>
    </row>
    <row r="120" spans="2:5" x14ac:dyDescent="0.25">
      <c r="B120" s="84">
        <v>112050110</v>
      </c>
      <c r="C120" s="85" t="s">
        <v>1010</v>
      </c>
      <c r="D120" s="226"/>
      <c r="E120" s="227"/>
    </row>
    <row r="121" spans="2:5" x14ac:dyDescent="0.25">
      <c r="B121" s="84">
        <v>112050111</v>
      </c>
      <c r="C121" s="85" t="s">
        <v>1011</v>
      </c>
      <c r="D121" s="226"/>
      <c r="E121" s="227"/>
    </row>
    <row r="122" spans="2:5" x14ac:dyDescent="0.25">
      <c r="B122" s="84">
        <v>113</v>
      </c>
      <c r="C122" s="85" t="s">
        <v>1012</v>
      </c>
      <c r="D122" s="294">
        <f>D123</f>
        <v>0</v>
      </c>
      <c r="E122" s="295">
        <f>E123</f>
        <v>0</v>
      </c>
    </row>
    <row r="123" spans="2:5" x14ac:dyDescent="0.25">
      <c r="B123" s="84">
        <v>11301</v>
      </c>
      <c r="C123" s="85" t="s">
        <v>1013</v>
      </c>
      <c r="D123" s="301">
        <f>D124</f>
        <v>0</v>
      </c>
      <c r="E123" s="307">
        <f>E124</f>
        <v>0</v>
      </c>
    </row>
    <row r="124" spans="2:5" x14ac:dyDescent="0.25">
      <c r="B124" s="84">
        <v>1130101</v>
      </c>
      <c r="C124" s="85" t="s">
        <v>1013</v>
      </c>
      <c r="D124" s="300">
        <f>D125+D126+D127+D128+D129+D130</f>
        <v>0</v>
      </c>
      <c r="E124" s="305">
        <f>E125+E126+E127+E128+E129+E130</f>
        <v>0</v>
      </c>
    </row>
    <row r="125" spans="2:5" x14ac:dyDescent="0.25">
      <c r="B125" s="84">
        <v>113010101</v>
      </c>
      <c r="C125" s="85" t="s">
        <v>1014</v>
      </c>
      <c r="D125" s="226"/>
      <c r="E125" s="227"/>
    </row>
    <row r="126" spans="2:5" x14ac:dyDescent="0.25">
      <c r="B126" s="84">
        <v>113010102</v>
      </c>
      <c r="C126" s="85" t="s">
        <v>1015</v>
      </c>
      <c r="D126" s="226"/>
      <c r="E126" s="227"/>
    </row>
    <row r="127" spans="2:5" x14ac:dyDescent="0.25">
      <c r="B127" s="84">
        <v>113010103</v>
      </c>
      <c r="C127" s="85" t="s">
        <v>1016</v>
      </c>
      <c r="D127" s="226"/>
      <c r="E127" s="227"/>
    </row>
    <row r="128" spans="2:5" x14ac:dyDescent="0.25">
      <c r="B128" s="84">
        <v>113010104</v>
      </c>
      <c r="C128" s="85" t="s">
        <v>1017</v>
      </c>
      <c r="D128" s="226"/>
      <c r="E128" s="227"/>
    </row>
    <row r="129" spans="2:5" x14ac:dyDescent="0.25">
      <c r="B129" s="84">
        <v>113010105</v>
      </c>
      <c r="C129" s="85" t="s">
        <v>1018</v>
      </c>
      <c r="D129" s="226"/>
      <c r="E129" s="227"/>
    </row>
    <row r="130" spans="2:5" x14ac:dyDescent="0.25">
      <c r="B130" s="84">
        <v>113010106</v>
      </c>
      <c r="C130" s="85" t="s">
        <v>1019</v>
      </c>
      <c r="D130" s="226"/>
      <c r="E130" s="227"/>
    </row>
    <row r="131" spans="2:5" x14ac:dyDescent="0.25">
      <c r="B131" s="84">
        <v>114</v>
      </c>
      <c r="C131" s="85" t="s">
        <v>1020</v>
      </c>
      <c r="D131" s="301">
        <f>D132+D137</f>
        <v>0</v>
      </c>
      <c r="E131" s="307">
        <f>E132+E137</f>
        <v>0</v>
      </c>
    </row>
    <row r="132" spans="2:5" x14ac:dyDescent="0.25">
      <c r="B132" s="84">
        <v>11401</v>
      </c>
      <c r="C132" s="85" t="s">
        <v>1021</v>
      </c>
      <c r="D132" s="300">
        <f>D133</f>
        <v>0</v>
      </c>
      <c r="E132" s="305">
        <f>E133</f>
        <v>0</v>
      </c>
    </row>
    <row r="133" spans="2:5" x14ac:dyDescent="0.25">
      <c r="B133" s="84">
        <v>1140101</v>
      </c>
      <c r="C133" s="85" t="s">
        <v>1021</v>
      </c>
      <c r="D133" s="226"/>
      <c r="E133" s="253"/>
    </row>
    <row r="134" spans="2:5" x14ac:dyDescent="0.25">
      <c r="B134" s="84">
        <v>114010101</v>
      </c>
      <c r="C134" s="85" t="s">
        <v>1022</v>
      </c>
      <c r="D134" s="226"/>
      <c r="E134" s="227"/>
    </row>
    <row r="135" spans="2:5" x14ac:dyDescent="0.25">
      <c r="B135" s="84">
        <v>114010102</v>
      </c>
      <c r="C135" s="85" t="s">
        <v>1023</v>
      </c>
      <c r="D135" s="226"/>
      <c r="E135" s="227"/>
    </row>
    <row r="136" spans="2:5" x14ac:dyDescent="0.25">
      <c r="B136" s="84">
        <v>114010103</v>
      </c>
      <c r="C136" s="85" t="s">
        <v>1024</v>
      </c>
      <c r="D136" s="226"/>
      <c r="E136" s="227"/>
    </row>
    <row r="137" spans="2:5" x14ac:dyDescent="0.25">
      <c r="B137" s="84">
        <v>11402</v>
      </c>
      <c r="C137" s="85" t="s">
        <v>1025</v>
      </c>
      <c r="D137" s="294">
        <f>D138</f>
        <v>0</v>
      </c>
      <c r="E137" s="295">
        <f>E138</f>
        <v>0</v>
      </c>
    </row>
    <row r="138" spans="2:5" x14ac:dyDescent="0.25">
      <c r="B138" s="84">
        <v>1140201</v>
      </c>
      <c r="C138" s="85" t="s">
        <v>1025</v>
      </c>
      <c r="D138" s="300">
        <f>D139+D140+D141+D142+D143</f>
        <v>0</v>
      </c>
      <c r="E138" s="305">
        <f>E139+E140+E141+E142+E143</f>
        <v>0</v>
      </c>
    </row>
    <row r="139" spans="2:5" x14ac:dyDescent="0.25">
      <c r="B139" s="84">
        <v>114020101</v>
      </c>
      <c r="C139" s="85" t="s">
        <v>1026</v>
      </c>
      <c r="D139" s="226"/>
      <c r="E139" s="227"/>
    </row>
    <row r="140" spans="2:5" x14ac:dyDescent="0.25">
      <c r="B140" s="84">
        <v>114020102</v>
      </c>
      <c r="C140" s="85" t="s">
        <v>1027</v>
      </c>
      <c r="D140" s="226"/>
      <c r="E140" s="227"/>
    </row>
    <row r="141" spans="2:5" x14ac:dyDescent="0.25">
      <c r="B141" s="84">
        <v>114020103</v>
      </c>
      <c r="C141" s="85" t="s">
        <v>1028</v>
      </c>
      <c r="D141" s="226"/>
      <c r="E141" s="227"/>
    </row>
    <row r="142" spans="2:5" x14ac:dyDescent="0.25">
      <c r="B142" s="84">
        <v>114020104</v>
      </c>
      <c r="C142" s="85" t="s">
        <v>1274</v>
      </c>
      <c r="D142" s="226"/>
      <c r="E142" s="227"/>
    </row>
    <row r="143" spans="2:5" x14ac:dyDescent="0.25">
      <c r="B143" s="84">
        <v>114020105</v>
      </c>
      <c r="C143" s="85" t="s">
        <v>1029</v>
      </c>
      <c r="D143" s="226"/>
      <c r="E143" s="227"/>
    </row>
    <row r="144" spans="2:5" x14ac:dyDescent="0.25">
      <c r="B144" s="84">
        <v>12</v>
      </c>
      <c r="C144" s="85" t="s">
        <v>1030</v>
      </c>
      <c r="D144" s="302">
        <f>D145+D156+D227+D237+D252</f>
        <v>0</v>
      </c>
      <c r="E144" s="304">
        <f>E145+E156+E227+E237+E252</f>
        <v>0</v>
      </c>
    </row>
    <row r="145" spans="2:5" x14ac:dyDescent="0.25">
      <c r="B145" s="84">
        <v>121</v>
      </c>
      <c r="C145" s="85" t="s">
        <v>1031</v>
      </c>
      <c r="D145" s="298">
        <f>D146</f>
        <v>0</v>
      </c>
      <c r="E145" s="306">
        <f>E146</f>
        <v>0</v>
      </c>
    </row>
    <row r="146" spans="2:5" x14ac:dyDescent="0.25">
      <c r="B146" s="84">
        <v>12101</v>
      </c>
      <c r="C146" s="85" t="s">
        <v>959</v>
      </c>
      <c r="D146" s="300">
        <f>D147</f>
        <v>0</v>
      </c>
      <c r="E146" s="305">
        <f>E147</f>
        <v>0</v>
      </c>
    </row>
    <row r="147" spans="2:5" x14ac:dyDescent="0.25">
      <c r="B147" s="84">
        <v>1210101</v>
      </c>
      <c r="C147" s="85" t="s">
        <v>959</v>
      </c>
      <c r="D147" s="301">
        <f>D148+D149+D150+D151+D152+D153+D154+D155</f>
        <v>0</v>
      </c>
      <c r="E147" s="307">
        <f>E148+E149+E150+E151+E152+E153+E154+E155</f>
        <v>0</v>
      </c>
    </row>
    <row r="148" spans="2:5" x14ac:dyDescent="0.25">
      <c r="B148" s="84">
        <v>121010101</v>
      </c>
      <c r="C148" s="85" t="s">
        <v>883</v>
      </c>
      <c r="D148" s="226"/>
      <c r="E148" s="227"/>
    </row>
    <row r="149" spans="2:5" x14ac:dyDescent="0.25">
      <c r="B149" s="84">
        <v>121010102</v>
      </c>
      <c r="C149" s="85" t="s">
        <v>884</v>
      </c>
      <c r="D149" s="226"/>
      <c r="E149" s="227"/>
    </row>
    <row r="150" spans="2:5" x14ac:dyDescent="0.25">
      <c r="B150" s="84">
        <v>121010103</v>
      </c>
      <c r="C150" s="85" t="s">
        <v>957</v>
      </c>
      <c r="D150" s="226"/>
      <c r="E150" s="227"/>
    </row>
    <row r="151" spans="2:5" x14ac:dyDescent="0.25">
      <c r="B151" s="84">
        <v>121010104</v>
      </c>
      <c r="C151" s="85" t="s">
        <v>885</v>
      </c>
      <c r="D151" s="226"/>
      <c r="E151" s="227"/>
    </row>
    <row r="152" spans="2:5" x14ac:dyDescent="0.25">
      <c r="B152" s="84">
        <v>121010105</v>
      </c>
      <c r="C152" s="85" t="s">
        <v>892</v>
      </c>
      <c r="D152" s="226"/>
      <c r="E152" s="227"/>
    </row>
    <row r="153" spans="2:5" x14ac:dyDescent="0.25">
      <c r="B153" s="84">
        <v>121010106</v>
      </c>
      <c r="C153" s="85" t="s">
        <v>886</v>
      </c>
      <c r="D153" s="226"/>
      <c r="E153" s="227"/>
    </row>
    <row r="154" spans="2:5" x14ac:dyDescent="0.25">
      <c r="B154" s="84">
        <v>121010107</v>
      </c>
      <c r="C154" s="85" t="s">
        <v>887</v>
      </c>
      <c r="D154" s="226"/>
      <c r="E154" s="227"/>
    </row>
    <row r="155" spans="2:5" x14ac:dyDescent="0.25">
      <c r="B155" s="84">
        <v>121010108</v>
      </c>
      <c r="C155" s="85" t="s">
        <v>960</v>
      </c>
      <c r="D155" s="226"/>
      <c r="E155" s="227"/>
    </row>
    <row r="156" spans="2:5" x14ac:dyDescent="0.25">
      <c r="B156" s="84">
        <v>122</v>
      </c>
      <c r="C156" s="85" t="s">
        <v>1032</v>
      </c>
      <c r="D156" s="298">
        <f>D157+D180+D209+D219</f>
        <v>0</v>
      </c>
      <c r="E156" s="306">
        <f>E157+E180+E209+E219</f>
        <v>0</v>
      </c>
    </row>
    <row r="157" spans="2:5" x14ac:dyDescent="0.25">
      <c r="B157" s="84">
        <v>12201</v>
      </c>
      <c r="C157" s="85" t="s">
        <v>962</v>
      </c>
      <c r="D157" s="301">
        <f>D158+D168+D170+D173+D178</f>
        <v>0</v>
      </c>
      <c r="E157" s="307">
        <f>E158+E168+E170+E173+E178</f>
        <v>0</v>
      </c>
    </row>
    <row r="158" spans="2:5" x14ac:dyDescent="0.25">
      <c r="B158" s="84">
        <v>1220101</v>
      </c>
      <c r="C158" s="85" t="s">
        <v>963</v>
      </c>
      <c r="D158" s="300">
        <f>D159+D160+D161+D162+D163+D164+D165+D166+D167</f>
        <v>0</v>
      </c>
      <c r="E158" s="305">
        <f>E159+E160+E161+E162+E163+E164+E165+E166+E167</f>
        <v>0</v>
      </c>
    </row>
    <row r="159" spans="2:5" x14ac:dyDescent="0.25">
      <c r="B159" s="84">
        <v>122010101</v>
      </c>
      <c r="C159" s="85" t="s">
        <v>964</v>
      </c>
      <c r="D159" s="226"/>
      <c r="E159" s="227"/>
    </row>
    <row r="160" spans="2:5" x14ac:dyDescent="0.25">
      <c r="B160" s="84">
        <v>122010102</v>
      </c>
      <c r="C160" s="85" t="s">
        <v>965</v>
      </c>
      <c r="D160" s="226"/>
      <c r="E160" s="227"/>
    </row>
    <row r="161" spans="2:5" x14ac:dyDescent="0.25">
      <c r="B161" s="84">
        <v>122010103</v>
      </c>
      <c r="C161" s="85" t="s">
        <v>966</v>
      </c>
      <c r="D161" s="226"/>
      <c r="E161" s="227"/>
    </row>
    <row r="162" spans="2:5" x14ac:dyDescent="0.25">
      <c r="B162" s="84">
        <v>122010104</v>
      </c>
      <c r="C162" s="85" t="s">
        <v>967</v>
      </c>
      <c r="D162" s="226"/>
      <c r="E162" s="227"/>
    </row>
    <row r="163" spans="2:5" x14ac:dyDescent="0.25">
      <c r="B163" s="84">
        <v>122010105</v>
      </c>
      <c r="C163" s="85" t="s">
        <v>968</v>
      </c>
      <c r="D163" s="226"/>
      <c r="E163" s="227"/>
    </row>
    <row r="164" spans="2:5" x14ac:dyDescent="0.25">
      <c r="B164" s="84">
        <v>122010106</v>
      </c>
      <c r="C164" s="85" t="s">
        <v>969</v>
      </c>
      <c r="D164" s="226"/>
      <c r="E164" s="227"/>
    </row>
    <row r="165" spans="2:5" x14ac:dyDescent="0.25">
      <c r="B165" s="84">
        <v>122010107</v>
      </c>
      <c r="C165" s="85" t="s">
        <v>970</v>
      </c>
      <c r="D165" s="226"/>
      <c r="E165" s="227"/>
    </row>
    <row r="166" spans="2:5" x14ac:dyDescent="0.25">
      <c r="B166" s="84">
        <v>122010108</v>
      </c>
      <c r="C166" s="85" t="s">
        <v>971</v>
      </c>
      <c r="D166" s="226"/>
      <c r="E166" s="227"/>
    </row>
    <row r="167" spans="2:5" x14ac:dyDescent="0.25">
      <c r="B167" s="84">
        <v>122010109</v>
      </c>
      <c r="C167" s="85" t="s">
        <v>972</v>
      </c>
      <c r="D167" s="226"/>
      <c r="E167" s="227"/>
    </row>
    <row r="168" spans="2:5" x14ac:dyDescent="0.25">
      <c r="B168" s="84">
        <v>1220102</v>
      </c>
      <c r="C168" s="85" t="s">
        <v>55</v>
      </c>
      <c r="D168" s="300">
        <f>D169</f>
        <v>0</v>
      </c>
      <c r="E168" s="305">
        <f>E169</f>
        <v>0</v>
      </c>
    </row>
    <row r="169" spans="2:5" x14ac:dyDescent="0.25">
      <c r="B169" s="84">
        <v>122010201</v>
      </c>
      <c r="C169" s="85" t="s">
        <v>973</v>
      </c>
      <c r="D169" s="226"/>
      <c r="E169" s="227"/>
    </row>
    <row r="170" spans="2:5" x14ac:dyDescent="0.25">
      <c r="B170" s="84">
        <v>1220103</v>
      </c>
      <c r="C170" s="85" t="s">
        <v>974</v>
      </c>
      <c r="D170" s="300">
        <f>D171+D172</f>
        <v>0</v>
      </c>
      <c r="E170" s="305">
        <f>E171+E172</f>
        <v>0</v>
      </c>
    </row>
    <row r="171" spans="2:5" x14ac:dyDescent="0.25">
      <c r="B171" s="84">
        <v>122010301</v>
      </c>
      <c r="C171" s="85" t="s">
        <v>975</v>
      </c>
      <c r="D171" s="226"/>
      <c r="E171" s="227"/>
    </row>
    <row r="172" spans="2:5" x14ac:dyDescent="0.25">
      <c r="B172" s="84">
        <v>122010302</v>
      </c>
      <c r="C172" s="85" t="s">
        <v>976</v>
      </c>
      <c r="D172" s="226"/>
      <c r="E172" s="227"/>
    </row>
    <row r="173" spans="2:5" x14ac:dyDescent="0.25">
      <c r="B173" s="84">
        <v>1220104</v>
      </c>
      <c r="C173" s="85" t="s">
        <v>977</v>
      </c>
      <c r="D173" s="300">
        <f>D174+D175+D176+D177</f>
        <v>0</v>
      </c>
      <c r="E173" s="305">
        <f>E174+E175+E176+E177</f>
        <v>0</v>
      </c>
    </row>
    <row r="174" spans="2:5" x14ac:dyDescent="0.25">
      <c r="B174" s="84">
        <v>122010401</v>
      </c>
      <c r="C174" s="85" t="s">
        <v>978</v>
      </c>
      <c r="D174" s="226"/>
      <c r="E174" s="227"/>
    </row>
    <row r="175" spans="2:5" x14ac:dyDescent="0.25">
      <c r="B175" s="84">
        <v>122010402</v>
      </c>
      <c r="C175" s="85" t="s">
        <v>979</v>
      </c>
      <c r="D175" s="226"/>
      <c r="E175" s="227"/>
    </row>
    <row r="176" spans="2:5" x14ac:dyDescent="0.25">
      <c r="B176" s="84">
        <v>122010403</v>
      </c>
      <c r="C176" s="85" t="s">
        <v>980</v>
      </c>
      <c r="D176" s="226"/>
      <c r="E176" s="227"/>
    </row>
    <row r="177" spans="2:5" x14ac:dyDescent="0.25">
      <c r="B177" s="84">
        <v>122010404</v>
      </c>
      <c r="C177" s="85" t="s">
        <v>981</v>
      </c>
      <c r="D177" s="226"/>
      <c r="E177" s="227"/>
    </row>
    <row r="178" spans="2:5" x14ac:dyDescent="0.25">
      <c r="B178" s="84">
        <v>1220105</v>
      </c>
      <c r="C178" s="85" t="s">
        <v>982</v>
      </c>
      <c r="D178" s="300">
        <f>D179</f>
        <v>0</v>
      </c>
      <c r="E178" s="305">
        <f>E179</f>
        <v>0</v>
      </c>
    </row>
    <row r="179" spans="2:5" x14ac:dyDescent="0.25">
      <c r="B179" s="84">
        <v>122010501</v>
      </c>
      <c r="C179" s="85" t="s">
        <v>982</v>
      </c>
      <c r="D179" s="294"/>
      <c r="E179" s="385"/>
    </row>
    <row r="180" spans="2:5" x14ac:dyDescent="0.25">
      <c r="B180" s="84">
        <v>12202</v>
      </c>
      <c r="C180" s="85" t="s">
        <v>983</v>
      </c>
      <c r="D180" s="301">
        <f>D181+D191+D193+D196+D201+D205</f>
        <v>0</v>
      </c>
      <c r="E180" s="307">
        <f>E181+E191+E193+E196+E201+E205</f>
        <v>0</v>
      </c>
    </row>
    <row r="181" spans="2:5" x14ac:dyDescent="0.25">
      <c r="B181" s="84">
        <v>1220201</v>
      </c>
      <c r="C181" s="85" t="s">
        <v>963</v>
      </c>
      <c r="D181" s="300">
        <f>D182+D183+D184+D185+D186+D187+D188+D189+D190</f>
        <v>0</v>
      </c>
      <c r="E181" s="305">
        <f>E182+E183+E184+E185+E186+E187+E188+E189+E190</f>
        <v>0</v>
      </c>
    </row>
    <row r="182" spans="2:5" x14ac:dyDescent="0.25">
      <c r="B182" s="84">
        <v>122020101</v>
      </c>
      <c r="C182" s="85" t="s">
        <v>964</v>
      </c>
      <c r="D182" s="226"/>
      <c r="E182" s="227"/>
    </row>
    <row r="183" spans="2:5" x14ac:dyDescent="0.25">
      <c r="B183" s="84">
        <v>122020102</v>
      </c>
      <c r="C183" s="85" t="s">
        <v>965</v>
      </c>
      <c r="D183" s="226"/>
      <c r="E183" s="227"/>
    </row>
    <row r="184" spans="2:5" x14ac:dyDescent="0.25">
      <c r="B184" s="84">
        <v>122020103</v>
      </c>
      <c r="C184" s="85" t="s">
        <v>966</v>
      </c>
      <c r="D184" s="226"/>
      <c r="E184" s="227"/>
    </row>
    <row r="185" spans="2:5" x14ac:dyDescent="0.25">
      <c r="B185" s="84">
        <v>122020104</v>
      </c>
      <c r="C185" s="85" t="s">
        <v>967</v>
      </c>
      <c r="D185" s="226"/>
      <c r="E185" s="227"/>
    </row>
    <row r="186" spans="2:5" x14ac:dyDescent="0.25">
      <c r="B186" s="84">
        <v>122020105</v>
      </c>
      <c r="C186" s="85" t="s">
        <v>968</v>
      </c>
      <c r="D186" s="226"/>
      <c r="E186" s="227"/>
    </row>
    <row r="187" spans="2:5" x14ac:dyDescent="0.25">
      <c r="B187" s="84">
        <v>122020106</v>
      </c>
      <c r="C187" s="85" t="s">
        <v>969</v>
      </c>
      <c r="D187" s="226"/>
      <c r="E187" s="227"/>
    </row>
    <row r="188" spans="2:5" x14ac:dyDescent="0.25">
      <c r="B188" s="84">
        <v>122020107</v>
      </c>
      <c r="C188" s="85" t="s">
        <v>970</v>
      </c>
      <c r="D188" s="226"/>
      <c r="E188" s="227"/>
    </row>
    <row r="189" spans="2:5" x14ac:dyDescent="0.25">
      <c r="B189" s="84">
        <v>122020108</v>
      </c>
      <c r="C189" s="85" t="s">
        <v>971</v>
      </c>
      <c r="D189" s="226"/>
      <c r="E189" s="227"/>
    </row>
    <row r="190" spans="2:5" x14ac:dyDescent="0.25">
      <c r="B190" s="84">
        <v>122020109</v>
      </c>
      <c r="C190" s="85" t="s">
        <v>972</v>
      </c>
      <c r="D190" s="226"/>
      <c r="E190" s="227"/>
    </row>
    <row r="191" spans="2:5" x14ac:dyDescent="0.25">
      <c r="B191" s="84">
        <v>1220202</v>
      </c>
      <c r="C191" s="85" t="s">
        <v>55</v>
      </c>
      <c r="D191" s="300">
        <f>D192</f>
        <v>0</v>
      </c>
      <c r="E191" s="305">
        <f>E192</f>
        <v>0</v>
      </c>
    </row>
    <row r="192" spans="2:5" x14ac:dyDescent="0.25">
      <c r="B192" s="84">
        <v>122020201</v>
      </c>
      <c r="C192" s="85" t="s">
        <v>973</v>
      </c>
      <c r="D192" s="226"/>
      <c r="E192" s="227"/>
    </row>
    <row r="193" spans="2:7" x14ac:dyDescent="0.25">
      <c r="B193" s="84">
        <v>1220203</v>
      </c>
      <c r="C193" s="85" t="s">
        <v>974</v>
      </c>
      <c r="D193" s="300">
        <f>D194+D195</f>
        <v>0</v>
      </c>
      <c r="E193" s="305">
        <f>E194+E195</f>
        <v>0</v>
      </c>
    </row>
    <row r="194" spans="2:7" x14ac:dyDescent="0.25">
      <c r="B194" s="84">
        <v>122020301</v>
      </c>
      <c r="C194" s="85" t="s">
        <v>975</v>
      </c>
      <c r="D194" s="226"/>
      <c r="E194" s="227"/>
    </row>
    <row r="195" spans="2:7" x14ac:dyDescent="0.25">
      <c r="B195" s="84">
        <v>122020302</v>
      </c>
      <c r="C195" s="85" t="s">
        <v>976</v>
      </c>
      <c r="D195" s="226"/>
      <c r="E195" s="227"/>
    </row>
    <row r="196" spans="2:7" x14ac:dyDescent="0.25">
      <c r="B196" s="84">
        <v>1220204</v>
      </c>
      <c r="C196" s="85" t="s">
        <v>977</v>
      </c>
      <c r="D196" s="300">
        <f>D197+D198+D199+D200</f>
        <v>0</v>
      </c>
      <c r="E196" s="305">
        <f>E197+E198+E199+E200</f>
        <v>0</v>
      </c>
    </row>
    <row r="197" spans="2:7" x14ac:dyDescent="0.25">
      <c r="B197" s="84">
        <v>122020401</v>
      </c>
      <c r="C197" s="85" t="s">
        <v>978</v>
      </c>
      <c r="D197" s="226"/>
      <c r="E197" s="227"/>
    </row>
    <row r="198" spans="2:7" x14ac:dyDescent="0.25">
      <c r="B198" s="84">
        <v>122020402</v>
      </c>
      <c r="C198" s="85" t="s">
        <v>979</v>
      </c>
      <c r="D198" s="226"/>
      <c r="E198" s="227"/>
    </row>
    <row r="199" spans="2:7" x14ac:dyDescent="0.25">
      <c r="B199" s="84">
        <v>122020403</v>
      </c>
      <c r="C199" s="85" t="s">
        <v>980</v>
      </c>
      <c r="D199" s="226"/>
      <c r="E199" s="227"/>
    </row>
    <row r="200" spans="2:7" x14ac:dyDescent="0.25">
      <c r="B200" s="84">
        <v>122020404</v>
      </c>
      <c r="C200" s="85" t="s">
        <v>981</v>
      </c>
      <c r="D200" s="226"/>
      <c r="E200" s="227"/>
    </row>
    <row r="201" spans="2:7" x14ac:dyDescent="0.25">
      <c r="B201" s="84">
        <v>1220205</v>
      </c>
      <c r="C201" s="85" t="s">
        <v>55</v>
      </c>
      <c r="D201" s="300">
        <f>D202+D203+D204</f>
        <v>0</v>
      </c>
      <c r="E201" s="305">
        <f>E202+E203+E204</f>
        <v>0</v>
      </c>
      <c r="G201" s="320">
        <f>E86+E201</f>
        <v>0</v>
      </c>
    </row>
    <row r="202" spans="2:7" x14ac:dyDescent="0.25">
      <c r="B202" s="84">
        <v>122020501</v>
      </c>
      <c r="C202" s="85" t="s">
        <v>984</v>
      </c>
      <c r="D202" s="226"/>
      <c r="E202" s="227"/>
    </row>
    <row r="203" spans="2:7" x14ac:dyDescent="0.25">
      <c r="B203" s="84">
        <v>122020502</v>
      </c>
      <c r="C203" s="85" t="s">
        <v>985</v>
      </c>
      <c r="D203" s="226"/>
      <c r="E203" s="227"/>
    </row>
    <row r="204" spans="2:7" x14ac:dyDescent="0.25">
      <c r="B204" s="84">
        <v>122020503</v>
      </c>
      <c r="C204" s="85" t="s">
        <v>986</v>
      </c>
      <c r="D204" s="226"/>
      <c r="E204" s="227"/>
    </row>
    <row r="205" spans="2:7" x14ac:dyDescent="0.25">
      <c r="B205" s="84">
        <v>1220206</v>
      </c>
      <c r="C205" s="85" t="s">
        <v>982</v>
      </c>
      <c r="D205" s="300">
        <f>D206+D207+D208</f>
        <v>0</v>
      </c>
      <c r="E205" s="305">
        <f>E206+E207+E208</f>
        <v>0</v>
      </c>
    </row>
    <row r="206" spans="2:7" x14ac:dyDescent="0.25">
      <c r="B206" s="84">
        <v>122020601</v>
      </c>
      <c r="C206" s="85" t="s">
        <v>982</v>
      </c>
      <c r="D206" s="226"/>
      <c r="E206" s="227"/>
    </row>
    <row r="207" spans="2:7" x14ac:dyDescent="0.25">
      <c r="B207" s="84">
        <v>122020602</v>
      </c>
      <c r="C207" s="85" t="s">
        <v>984</v>
      </c>
      <c r="D207" s="226"/>
      <c r="E207" s="227"/>
    </row>
    <row r="208" spans="2:7" x14ac:dyDescent="0.25">
      <c r="B208" s="84">
        <v>122020603</v>
      </c>
      <c r="C208" s="85" t="s">
        <v>985</v>
      </c>
      <c r="D208" s="226"/>
      <c r="E208" s="227"/>
    </row>
    <row r="209" spans="2:5" x14ac:dyDescent="0.25">
      <c r="B209" s="84">
        <v>12203</v>
      </c>
      <c r="C209" s="85" t="s">
        <v>990</v>
      </c>
      <c r="D209" s="301">
        <f>D210</f>
        <v>0</v>
      </c>
      <c r="E209" s="307">
        <f>E210</f>
        <v>0</v>
      </c>
    </row>
    <row r="210" spans="2:5" x14ac:dyDescent="0.25">
      <c r="B210" s="84">
        <v>1220301</v>
      </c>
      <c r="C210" s="85" t="s">
        <v>990</v>
      </c>
      <c r="D210" s="300">
        <f>D211+D212+D213+D214+D215+D216+D217+D218</f>
        <v>0</v>
      </c>
      <c r="E210" s="305">
        <f>E211+E212+E213+E214+E215+E216+E217+E218</f>
        <v>0</v>
      </c>
    </row>
    <row r="211" spans="2:5" x14ac:dyDescent="0.25">
      <c r="B211" s="84">
        <v>122030101</v>
      </c>
      <c r="C211" s="85" t="s">
        <v>991</v>
      </c>
      <c r="D211" s="226"/>
      <c r="E211" s="227"/>
    </row>
    <row r="212" spans="2:5" x14ac:dyDescent="0.25">
      <c r="B212" s="84">
        <v>122030102</v>
      </c>
      <c r="C212" s="85" t="s">
        <v>992</v>
      </c>
      <c r="D212" s="226"/>
      <c r="E212" s="227"/>
    </row>
    <row r="213" spans="2:5" x14ac:dyDescent="0.25">
      <c r="B213" s="84">
        <v>122030103</v>
      </c>
      <c r="C213" s="85" t="s">
        <v>993</v>
      </c>
      <c r="D213" s="226"/>
      <c r="E213" s="227"/>
    </row>
    <row r="214" spans="2:5" x14ac:dyDescent="0.25">
      <c r="B214" s="84">
        <v>122030104</v>
      </c>
      <c r="C214" s="85" t="s">
        <v>994</v>
      </c>
      <c r="D214" s="226"/>
      <c r="E214" s="227"/>
    </row>
    <row r="215" spans="2:5" x14ac:dyDescent="0.25">
      <c r="B215" s="84">
        <v>122030105</v>
      </c>
      <c r="C215" s="85" t="s">
        <v>996</v>
      </c>
      <c r="D215" s="226"/>
      <c r="E215" s="227"/>
    </row>
    <row r="216" spans="2:5" x14ac:dyDescent="0.25">
      <c r="B216" s="84">
        <v>122030106</v>
      </c>
      <c r="C216" s="85" t="s">
        <v>997</v>
      </c>
      <c r="D216" s="226"/>
      <c r="E216" s="227"/>
    </row>
    <row r="217" spans="2:5" x14ac:dyDescent="0.25">
      <c r="B217" s="84">
        <v>122030107</v>
      </c>
      <c r="C217" s="85" t="s">
        <v>998</v>
      </c>
      <c r="D217" s="226"/>
      <c r="E217" s="227"/>
    </row>
    <row r="218" spans="2:5" x14ac:dyDescent="0.25">
      <c r="B218" s="84">
        <v>122030108</v>
      </c>
      <c r="C218" s="85" t="s">
        <v>999</v>
      </c>
      <c r="D218" s="226"/>
      <c r="E218" s="227"/>
    </row>
    <row r="219" spans="2:5" x14ac:dyDescent="0.25">
      <c r="B219" s="84">
        <v>12204</v>
      </c>
      <c r="C219" s="85" t="s">
        <v>1000</v>
      </c>
      <c r="D219" s="301">
        <f>D220</f>
        <v>0</v>
      </c>
      <c r="E219" s="307">
        <f>E220</f>
        <v>0</v>
      </c>
    </row>
    <row r="220" spans="2:5" x14ac:dyDescent="0.25">
      <c r="B220" s="84">
        <v>1220401</v>
      </c>
      <c r="C220" s="85" t="s">
        <v>1000</v>
      </c>
      <c r="D220" s="300">
        <f>D221+D222+D223+D224+D225+D226</f>
        <v>0</v>
      </c>
      <c r="E220" s="305">
        <f>E221+E222+E223+E224+E225+E226</f>
        <v>0</v>
      </c>
    </row>
    <row r="221" spans="2:5" x14ac:dyDescent="0.25">
      <c r="B221" s="84">
        <v>122040101</v>
      </c>
      <c r="C221" s="85" t="s">
        <v>1004</v>
      </c>
      <c r="D221" s="294">
        <v>0</v>
      </c>
      <c r="E221" s="385">
        <v>0</v>
      </c>
    </row>
    <row r="222" spans="2:5" x14ac:dyDescent="0.25">
      <c r="B222" s="84">
        <v>122040102</v>
      </c>
      <c r="C222" s="85" t="s">
        <v>1007</v>
      </c>
      <c r="D222" s="226"/>
      <c r="E222" s="227"/>
    </row>
    <row r="223" spans="2:5" x14ac:dyDescent="0.25">
      <c r="B223" s="84">
        <v>122040103</v>
      </c>
      <c r="C223" s="85" t="s">
        <v>1008</v>
      </c>
      <c r="D223" s="226"/>
      <c r="E223" s="227"/>
    </row>
    <row r="224" spans="2:5" x14ac:dyDescent="0.25">
      <c r="B224" s="84">
        <v>122040104</v>
      </c>
      <c r="C224" s="85" t="s">
        <v>1009</v>
      </c>
      <c r="D224" s="226"/>
      <c r="E224" s="227"/>
    </row>
    <row r="225" spans="2:5" x14ac:dyDescent="0.25">
      <c r="B225" s="84">
        <v>122040105</v>
      </c>
      <c r="C225" s="85" t="s">
        <v>1010</v>
      </c>
      <c r="D225" s="226"/>
      <c r="E225" s="227"/>
    </row>
    <row r="226" spans="2:5" x14ac:dyDescent="0.25">
      <c r="B226" s="84">
        <v>122040106</v>
      </c>
      <c r="C226" s="85" t="s">
        <v>1011</v>
      </c>
      <c r="D226" s="226"/>
      <c r="E226" s="227"/>
    </row>
    <row r="227" spans="2:5" x14ac:dyDescent="0.25">
      <c r="B227" s="84">
        <v>123</v>
      </c>
      <c r="C227" s="85" t="s">
        <v>1033</v>
      </c>
      <c r="D227" s="298">
        <f>D228</f>
        <v>0</v>
      </c>
      <c r="E227" s="306">
        <f>E228</f>
        <v>0</v>
      </c>
    </row>
    <row r="228" spans="2:5" x14ac:dyDescent="0.25">
      <c r="B228" s="84">
        <v>12301</v>
      </c>
      <c r="C228" s="85" t="s">
        <v>1034</v>
      </c>
      <c r="D228" s="301">
        <f>D229</f>
        <v>0</v>
      </c>
      <c r="E228" s="307">
        <f>E229</f>
        <v>0</v>
      </c>
    </row>
    <row r="229" spans="2:5" x14ac:dyDescent="0.25">
      <c r="B229" s="84">
        <v>1230101</v>
      </c>
      <c r="C229" s="85" t="s">
        <v>1034</v>
      </c>
      <c r="D229" s="300">
        <f>D230+D231+D232+D233+D234+D235+D236</f>
        <v>0</v>
      </c>
      <c r="E229" s="305">
        <f>E230+E231+E232+E233+E234+E235+E236</f>
        <v>0</v>
      </c>
    </row>
    <row r="230" spans="2:5" x14ac:dyDescent="0.25">
      <c r="B230" s="84">
        <v>123010101</v>
      </c>
      <c r="C230" s="85" t="s">
        <v>1035</v>
      </c>
      <c r="D230" s="226"/>
      <c r="E230" s="227"/>
    </row>
    <row r="231" spans="2:5" x14ac:dyDescent="0.25">
      <c r="B231" s="84">
        <v>123010102</v>
      </c>
      <c r="C231" s="85" t="s">
        <v>1036</v>
      </c>
      <c r="D231" s="226"/>
      <c r="E231" s="227"/>
    </row>
    <row r="232" spans="2:5" x14ac:dyDescent="0.25">
      <c r="B232" s="84">
        <v>123010103</v>
      </c>
      <c r="C232" s="85" t="s">
        <v>1037</v>
      </c>
      <c r="D232" s="226"/>
      <c r="E232" s="227"/>
    </row>
    <row r="233" spans="2:5" x14ac:dyDescent="0.25">
      <c r="B233" s="84">
        <v>123010104</v>
      </c>
      <c r="C233" s="85" t="s">
        <v>1038</v>
      </c>
      <c r="D233" s="226"/>
      <c r="E233" s="227"/>
    </row>
    <row r="234" spans="2:5" x14ac:dyDescent="0.25">
      <c r="B234" s="84">
        <v>123010105</v>
      </c>
      <c r="C234" s="85" t="s">
        <v>1039</v>
      </c>
      <c r="D234" s="226"/>
      <c r="E234" s="227"/>
    </row>
    <row r="235" spans="2:5" x14ac:dyDescent="0.25">
      <c r="B235" s="84">
        <v>123010106</v>
      </c>
      <c r="C235" s="85" t="s">
        <v>1040</v>
      </c>
      <c r="D235" s="226"/>
      <c r="E235" s="227"/>
    </row>
    <row r="236" spans="2:5" x14ac:dyDescent="0.25">
      <c r="B236" s="84">
        <v>123010107</v>
      </c>
      <c r="C236" s="85" t="s">
        <v>1041</v>
      </c>
      <c r="D236" s="226"/>
      <c r="E236" s="227"/>
    </row>
    <row r="237" spans="2:5" x14ac:dyDescent="0.25">
      <c r="B237" s="84">
        <v>124</v>
      </c>
      <c r="C237" s="85" t="s">
        <v>1042</v>
      </c>
      <c r="D237" s="298">
        <f>D238</f>
        <v>0</v>
      </c>
      <c r="E237" s="306">
        <f>E238</f>
        <v>0</v>
      </c>
    </row>
    <row r="238" spans="2:5" x14ac:dyDescent="0.25">
      <c r="B238" s="84">
        <v>12401</v>
      </c>
      <c r="C238" s="85" t="s">
        <v>1043</v>
      </c>
      <c r="D238" s="301">
        <f>D239</f>
        <v>0</v>
      </c>
      <c r="E238" s="307">
        <f>E239</f>
        <v>0</v>
      </c>
    </row>
    <row r="239" spans="2:5" x14ac:dyDescent="0.25">
      <c r="B239" s="84">
        <v>1240101</v>
      </c>
      <c r="C239" s="85" t="s">
        <v>1043</v>
      </c>
      <c r="D239" s="300">
        <f>D240+D241+D242+D243+D244+D245+D246+D247+D248+D249+D250+D251</f>
        <v>0</v>
      </c>
      <c r="E239" s="305">
        <f>E240+E241+E242+E243+E244+E245+E246+E247+E248+E249+E250+E251</f>
        <v>0</v>
      </c>
    </row>
    <row r="240" spans="2:5" x14ac:dyDescent="0.25">
      <c r="B240" s="84">
        <v>124010101</v>
      </c>
      <c r="C240" s="85" t="s">
        <v>1044</v>
      </c>
      <c r="D240" s="226"/>
      <c r="E240" s="227"/>
    </row>
    <row r="241" spans="2:5" x14ac:dyDescent="0.25">
      <c r="B241" s="84">
        <v>124010102</v>
      </c>
      <c r="C241" s="85" t="s">
        <v>1045</v>
      </c>
      <c r="D241" s="226"/>
      <c r="E241" s="227"/>
    </row>
    <row r="242" spans="2:5" x14ac:dyDescent="0.25">
      <c r="B242" s="84">
        <v>124010103</v>
      </c>
      <c r="C242" s="85" t="s">
        <v>90</v>
      </c>
      <c r="D242" s="226"/>
      <c r="E242" s="227"/>
    </row>
    <row r="243" spans="2:5" x14ac:dyDescent="0.25">
      <c r="B243" s="84">
        <v>124010104</v>
      </c>
      <c r="C243" s="85" t="s">
        <v>91</v>
      </c>
      <c r="D243" s="226"/>
      <c r="E243" s="227"/>
    </row>
    <row r="244" spans="2:5" x14ac:dyDescent="0.25">
      <c r="B244" s="84">
        <v>124010105</v>
      </c>
      <c r="C244" s="85" t="s">
        <v>92</v>
      </c>
      <c r="D244" s="226"/>
      <c r="E244" s="227"/>
    </row>
    <row r="245" spans="2:5" x14ac:dyDescent="0.25">
      <c r="B245" s="84">
        <v>124010106</v>
      </c>
      <c r="C245" s="85" t="s">
        <v>93</v>
      </c>
      <c r="D245" s="226"/>
      <c r="E245" s="227"/>
    </row>
    <row r="246" spans="2:5" x14ac:dyDescent="0.25">
      <c r="B246" s="84">
        <v>124010107</v>
      </c>
      <c r="C246" s="85" t="s">
        <v>94</v>
      </c>
      <c r="D246" s="226"/>
      <c r="E246" s="227"/>
    </row>
    <row r="247" spans="2:5" x14ac:dyDescent="0.25">
      <c r="B247" s="84">
        <v>124010108</v>
      </c>
      <c r="C247" s="85" t="s">
        <v>95</v>
      </c>
      <c r="D247" s="226"/>
      <c r="E247" s="227"/>
    </row>
    <row r="248" spans="2:5" x14ac:dyDescent="0.25">
      <c r="B248" s="84">
        <v>124010109</v>
      </c>
      <c r="C248" s="85" t="s">
        <v>1046</v>
      </c>
      <c r="D248" s="226"/>
      <c r="E248" s="227"/>
    </row>
    <row r="249" spans="2:5" x14ac:dyDescent="0.25">
      <c r="B249" s="84">
        <v>124010110</v>
      </c>
      <c r="C249" s="85" t="s">
        <v>603</v>
      </c>
      <c r="D249" s="226"/>
      <c r="E249" s="227"/>
    </row>
    <row r="250" spans="2:5" x14ac:dyDescent="0.25">
      <c r="B250" s="84">
        <v>124010111</v>
      </c>
      <c r="C250" s="85" t="s">
        <v>605</v>
      </c>
      <c r="D250" s="226"/>
      <c r="E250" s="227"/>
    </row>
    <row r="251" spans="2:5" x14ac:dyDescent="0.25">
      <c r="B251" s="84">
        <v>124010112</v>
      </c>
      <c r="C251" s="85" t="s">
        <v>1047</v>
      </c>
      <c r="D251" s="226"/>
      <c r="E251" s="227"/>
    </row>
    <row r="252" spans="2:5" x14ac:dyDescent="0.25">
      <c r="B252" s="84">
        <v>125</v>
      </c>
      <c r="C252" s="85" t="s">
        <v>1020</v>
      </c>
      <c r="D252" s="298">
        <f>D253+D260+D270+D276</f>
        <v>0</v>
      </c>
      <c r="E252" s="306">
        <f>E253+E260+E270+E276</f>
        <v>0</v>
      </c>
    </row>
    <row r="253" spans="2:5" x14ac:dyDescent="0.25">
      <c r="B253" s="84">
        <v>12501</v>
      </c>
      <c r="C253" s="85" t="s">
        <v>1048</v>
      </c>
      <c r="D253" s="301">
        <f>D254</f>
        <v>0</v>
      </c>
      <c r="E253" s="307">
        <f>E254</f>
        <v>0</v>
      </c>
    </row>
    <row r="254" spans="2:5" x14ac:dyDescent="0.25">
      <c r="B254" s="84">
        <v>1250101</v>
      </c>
      <c r="C254" s="85" t="s">
        <v>1048</v>
      </c>
      <c r="D254" s="300">
        <f>D255+D256+D257+D258+D259</f>
        <v>0</v>
      </c>
      <c r="E254" s="305">
        <f>E255+E256+E257+E258+E259</f>
        <v>0</v>
      </c>
    </row>
    <row r="255" spans="2:5" x14ac:dyDescent="0.25">
      <c r="B255" s="84">
        <v>125010101</v>
      </c>
      <c r="C255" s="85" t="s">
        <v>1049</v>
      </c>
      <c r="D255" s="226"/>
      <c r="E255" s="227"/>
    </row>
    <row r="256" spans="2:5" x14ac:dyDescent="0.25">
      <c r="B256" s="84">
        <v>125010102</v>
      </c>
      <c r="C256" s="85" t="s">
        <v>1050</v>
      </c>
      <c r="D256" s="226"/>
      <c r="E256" s="227"/>
    </row>
    <row r="257" spans="2:5" x14ac:dyDescent="0.25">
      <c r="B257" s="84">
        <v>125010103</v>
      </c>
      <c r="C257" s="85" t="s">
        <v>1051</v>
      </c>
      <c r="D257" s="226"/>
      <c r="E257" s="227"/>
    </row>
    <row r="258" spans="2:5" x14ac:dyDescent="0.25">
      <c r="B258" s="84">
        <v>125010104</v>
      </c>
      <c r="C258" s="85" t="s">
        <v>1052</v>
      </c>
      <c r="D258" s="226"/>
      <c r="E258" s="227"/>
    </row>
    <row r="259" spans="2:5" x14ac:dyDescent="0.25">
      <c r="B259" s="84">
        <v>125010105</v>
      </c>
      <c r="C259" s="85" t="s">
        <v>1053</v>
      </c>
      <c r="D259" s="226"/>
      <c r="E259" s="227"/>
    </row>
    <row r="260" spans="2:5" x14ac:dyDescent="0.25">
      <c r="B260" s="84">
        <v>12502</v>
      </c>
      <c r="C260" s="85" t="s">
        <v>1054</v>
      </c>
      <c r="D260" s="301">
        <f>D261</f>
        <v>0</v>
      </c>
      <c r="E260" s="307">
        <f>E261</f>
        <v>0</v>
      </c>
    </row>
    <row r="261" spans="2:5" x14ac:dyDescent="0.25">
      <c r="B261" s="84">
        <v>1250201</v>
      </c>
      <c r="C261" s="85" t="s">
        <v>1054</v>
      </c>
      <c r="D261" s="300">
        <f>D262+D263+D264+D265+D266+D267+D268+D269</f>
        <v>0</v>
      </c>
      <c r="E261" s="305">
        <f>E262+E263+E264+E265+E266+E267+E268+E269</f>
        <v>0</v>
      </c>
    </row>
    <row r="262" spans="2:5" x14ac:dyDescent="0.25">
      <c r="B262" s="84">
        <v>125020101</v>
      </c>
      <c r="C262" s="85" t="s">
        <v>1055</v>
      </c>
      <c r="D262" s="226"/>
      <c r="E262" s="227"/>
    </row>
    <row r="263" spans="2:5" x14ac:dyDescent="0.25">
      <c r="B263" s="84">
        <v>125020102</v>
      </c>
      <c r="C263" s="85" t="s">
        <v>589</v>
      </c>
      <c r="D263" s="226"/>
      <c r="E263" s="227"/>
    </row>
    <row r="264" spans="2:5" x14ac:dyDescent="0.25">
      <c r="B264" s="84">
        <v>125020103</v>
      </c>
      <c r="C264" s="85" t="s">
        <v>597</v>
      </c>
      <c r="D264" s="226"/>
      <c r="E264" s="227"/>
    </row>
    <row r="265" spans="2:5" x14ac:dyDescent="0.25">
      <c r="B265" s="84">
        <v>125020104</v>
      </c>
      <c r="C265" s="85" t="s">
        <v>595</v>
      </c>
      <c r="D265" s="226"/>
      <c r="E265" s="227"/>
    </row>
    <row r="266" spans="2:5" x14ac:dyDescent="0.25">
      <c r="B266" s="84">
        <v>125020105</v>
      </c>
      <c r="C266" s="85" t="s">
        <v>599</v>
      </c>
      <c r="D266" s="226"/>
      <c r="E266" s="227"/>
    </row>
    <row r="267" spans="2:5" x14ac:dyDescent="0.25">
      <c r="B267" s="84">
        <v>125020106</v>
      </c>
      <c r="C267" s="85" t="s">
        <v>1056</v>
      </c>
      <c r="D267" s="226"/>
      <c r="E267" s="227"/>
    </row>
    <row r="268" spans="2:5" x14ac:dyDescent="0.25">
      <c r="B268" s="84">
        <v>125020107</v>
      </c>
      <c r="C268" s="85" t="s">
        <v>1057</v>
      </c>
      <c r="D268" s="226"/>
      <c r="E268" s="227"/>
    </row>
    <row r="269" spans="2:5" x14ac:dyDescent="0.25">
      <c r="B269" s="84">
        <v>125020108</v>
      </c>
      <c r="C269" s="85" t="s">
        <v>1313</v>
      </c>
      <c r="D269" s="226"/>
      <c r="E269" s="227"/>
    </row>
    <row r="270" spans="2:5" x14ac:dyDescent="0.25">
      <c r="B270" s="84">
        <v>12503</v>
      </c>
      <c r="C270" s="85" t="s">
        <v>1058</v>
      </c>
      <c r="D270" s="301">
        <f>D271</f>
        <v>0</v>
      </c>
      <c r="E270" s="307">
        <f>E271</f>
        <v>0</v>
      </c>
    </row>
    <row r="271" spans="2:5" x14ac:dyDescent="0.25">
      <c r="B271" s="84">
        <v>1250301</v>
      </c>
      <c r="C271" s="85" t="s">
        <v>1058</v>
      </c>
      <c r="D271" s="300">
        <f>D272+D273+D274+D275</f>
        <v>0</v>
      </c>
      <c r="E271" s="305">
        <f>E272+E273+E274+E275</f>
        <v>0</v>
      </c>
    </row>
    <row r="272" spans="2:5" x14ac:dyDescent="0.25">
      <c r="B272" s="84">
        <v>125030101</v>
      </c>
      <c r="C272" s="85" t="s">
        <v>1059</v>
      </c>
      <c r="D272" s="226"/>
      <c r="E272" s="227"/>
    </row>
    <row r="273" spans="2:5" x14ac:dyDescent="0.25">
      <c r="B273" s="84">
        <v>125030102</v>
      </c>
      <c r="C273" s="85" t="s">
        <v>1060</v>
      </c>
      <c r="D273" s="226"/>
      <c r="E273" s="227"/>
    </row>
    <row r="274" spans="2:5" x14ac:dyDescent="0.25">
      <c r="B274" s="84">
        <v>125030103</v>
      </c>
      <c r="C274" s="85" t="s">
        <v>1061</v>
      </c>
      <c r="D274" s="226"/>
      <c r="E274" s="227"/>
    </row>
    <row r="275" spans="2:5" x14ac:dyDescent="0.25">
      <c r="B275" s="84">
        <v>125030104</v>
      </c>
      <c r="C275" s="85" t="s">
        <v>1062</v>
      </c>
      <c r="D275" s="226"/>
      <c r="E275" s="227"/>
    </row>
    <row r="276" spans="2:5" x14ac:dyDescent="0.25">
      <c r="B276" s="84">
        <v>12504</v>
      </c>
      <c r="C276" s="85" t="s">
        <v>1063</v>
      </c>
      <c r="D276" s="301">
        <f>D277</f>
        <v>0</v>
      </c>
      <c r="E276" s="307">
        <f>E277</f>
        <v>0</v>
      </c>
    </row>
    <row r="277" spans="2:5" x14ac:dyDescent="0.25">
      <c r="B277" s="84">
        <v>1250401</v>
      </c>
      <c r="C277" s="85" t="s">
        <v>1063</v>
      </c>
      <c r="D277" s="300">
        <f>D278+D279+D280+D281+D282</f>
        <v>0</v>
      </c>
      <c r="E277" s="305">
        <f>E278+E279+E280+E281+E282</f>
        <v>0</v>
      </c>
    </row>
    <row r="278" spans="2:5" x14ac:dyDescent="0.25">
      <c r="B278" s="84">
        <v>125040101</v>
      </c>
      <c r="C278" s="85" t="s">
        <v>1064</v>
      </c>
      <c r="D278" s="226"/>
      <c r="E278" s="227"/>
    </row>
    <row r="279" spans="2:5" x14ac:dyDescent="0.25">
      <c r="B279" s="84">
        <v>125040102</v>
      </c>
      <c r="C279" s="85" t="s">
        <v>1065</v>
      </c>
      <c r="D279" s="226"/>
      <c r="E279" s="227"/>
    </row>
    <row r="280" spans="2:5" x14ac:dyDescent="0.25">
      <c r="B280" s="84">
        <v>125040103</v>
      </c>
      <c r="C280" s="85" t="s">
        <v>1066</v>
      </c>
      <c r="D280" s="226"/>
      <c r="E280" s="227"/>
    </row>
    <row r="281" spans="2:5" x14ac:dyDescent="0.25">
      <c r="B281" s="84">
        <v>125040104</v>
      </c>
      <c r="C281" s="85" t="s">
        <v>1067</v>
      </c>
      <c r="D281" s="226"/>
      <c r="E281" s="227"/>
    </row>
    <row r="282" spans="2:5" x14ac:dyDescent="0.25">
      <c r="B282" s="84">
        <v>125040105</v>
      </c>
      <c r="C282" s="85" t="s">
        <v>1068</v>
      </c>
      <c r="D282" s="229"/>
      <c r="E282" s="227"/>
    </row>
    <row r="283" spans="2:5" x14ac:dyDescent="0.25">
      <c r="B283" s="87"/>
      <c r="C283" s="88"/>
      <c r="D283" s="303"/>
      <c r="E283" s="386"/>
    </row>
    <row r="284" spans="2:5" x14ac:dyDescent="0.25">
      <c r="B284" s="84">
        <v>2</v>
      </c>
      <c r="C284" s="85" t="s">
        <v>1069</v>
      </c>
      <c r="D284" s="313">
        <f>D285+D375</f>
        <v>0</v>
      </c>
      <c r="E284" s="314">
        <f>E285+E375</f>
        <v>0</v>
      </c>
    </row>
    <row r="285" spans="2:5" x14ac:dyDescent="0.25">
      <c r="B285" s="84">
        <v>21</v>
      </c>
      <c r="C285" s="85" t="s">
        <v>1070</v>
      </c>
      <c r="D285" s="302">
        <f>D286+D334</f>
        <v>0</v>
      </c>
      <c r="E285" s="304">
        <f>E286+E334</f>
        <v>0</v>
      </c>
    </row>
    <row r="286" spans="2:5" x14ac:dyDescent="0.25">
      <c r="B286" s="84">
        <v>211</v>
      </c>
      <c r="C286" s="85" t="s">
        <v>1071</v>
      </c>
      <c r="D286" s="298">
        <f>D287+D306+D313</f>
        <v>0</v>
      </c>
      <c r="E286" s="306">
        <f>E287+E306+E313</f>
        <v>0</v>
      </c>
    </row>
    <row r="287" spans="2:5" x14ac:dyDescent="0.25">
      <c r="B287" s="84">
        <v>21101</v>
      </c>
      <c r="C287" s="85" t="s">
        <v>1072</v>
      </c>
      <c r="D287" s="294">
        <f>D288+D295+D302</f>
        <v>0</v>
      </c>
      <c r="E287" s="295">
        <f>E288+E295+E302</f>
        <v>0</v>
      </c>
    </row>
    <row r="288" spans="2:5" x14ac:dyDescent="0.25">
      <c r="B288" s="84">
        <v>2110101</v>
      </c>
      <c r="C288" s="85" t="s">
        <v>1073</v>
      </c>
      <c r="D288" s="300">
        <f>D289+D290+D291+D292+D293+D294</f>
        <v>0</v>
      </c>
      <c r="E288" s="305">
        <f>E289+E290+E291+E292+E293+E294</f>
        <v>0</v>
      </c>
    </row>
    <row r="289" spans="2:5" x14ac:dyDescent="0.25">
      <c r="B289" s="84">
        <v>211010101</v>
      </c>
      <c r="C289" s="85" t="s">
        <v>1074</v>
      </c>
      <c r="D289" s="226"/>
      <c r="E289" s="227"/>
    </row>
    <row r="290" spans="2:5" x14ac:dyDescent="0.25">
      <c r="B290" s="84">
        <v>211010102</v>
      </c>
      <c r="C290" s="85" t="s">
        <v>1075</v>
      </c>
      <c r="D290" s="226"/>
      <c r="E290" s="227"/>
    </row>
    <row r="291" spans="2:5" x14ac:dyDescent="0.25">
      <c r="B291" s="84">
        <v>211010103</v>
      </c>
      <c r="C291" s="85" t="s">
        <v>1076</v>
      </c>
      <c r="D291" s="226"/>
      <c r="E291" s="227"/>
    </row>
    <row r="292" spans="2:5" x14ac:dyDescent="0.25">
      <c r="B292" s="84">
        <v>211010104</v>
      </c>
      <c r="C292" s="85" t="s">
        <v>1077</v>
      </c>
      <c r="D292" s="226"/>
      <c r="E292" s="227"/>
    </row>
    <row r="293" spans="2:5" x14ac:dyDescent="0.25">
      <c r="B293" s="84">
        <v>211010105</v>
      </c>
      <c r="C293" s="85" t="s">
        <v>1078</v>
      </c>
      <c r="D293" s="226"/>
      <c r="E293" s="227"/>
    </row>
    <row r="294" spans="2:5" x14ac:dyDescent="0.25">
      <c r="B294" s="84">
        <v>211010106</v>
      </c>
      <c r="C294" s="85" t="s">
        <v>1079</v>
      </c>
      <c r="D294" s="226"/>
      <c r="E294" s="227"/>
    </row>
    <row r="295" spans="2:5" x14ac:dyDescent="0.25">
      <c r="B295" s="84">
        <v>2110102</v>
      </c>
      <c r="C295" s="85" t="s">
        <v>1080</v>
      </c>
      <c r="D295" s="300">
        <f>D296+D297+D298+D299+D300+D301</f>
        <v>0</v>
      </c>
      <c r="E295" s="305">
        <f>E296+E297+E298+E299+E300+E301</f>
        <v>0</v>
      </c>
    </row>
    <row r="296" spans="2:5" x14ac:dyDescent="0.25">
      <c r="B296" s="84">
        <v>211010201</v>
      </c>
      <c r="C296" s="85" t="s">
        <v>1074</v>
      </c>
      <c r="D296" s="226"/>
      <c r="E296" s="227"/>
    </row>
    <row r="297" spans="2:5" x14ac:dyDescent="0.25">
      <c r="B297" s="84">
        <v>211010202</v>
      </c>
      <c r="C297" s="85" t="s">
        <v>1075</v>
      </c>
      <c r="D297" s="226"/>
      <c r="E297" s="227"/>
    </row>
    <row r="298" spans="2:5" x14ac:dyDescent="0.25">
      <c r="B298" s="84">
        <v>211010203</v>
      </c>
      <c r="C298" s="85" t="s">
        <v>1076</v>
      </c>
      <c r="D298" s="226"/>
      <c r="E298" s="227"/>
    </row>
    <row r="299" spans="2:5" x14ac:dyDescent="0.25">
      <c r="B299" s="84">
        <v>211010204</v>
      </c>
      <c r="C299" s="85" t="s">
        <v>1077</v>
      </c>
      <c r="D299" s="226"/>
      <c r="E299" s="227"/>
    </row>
    <row r="300" spans="2:5" x14ac:dyDescent="0.25">
      <c r="B300" s="84">
        <v>211010205</v>
      </c>
      <c r="C300" s="85" t="s">
        <v>1078</v>
      </c>
      <c r="D300" s="226"/>
      <c r="E300" s="227"/>
    </row>
    <row r="301" spans="2:5" x14ac:dyDescent="0.25">
      <c r="B301" s="84">
        <v>211010206</v>
      </c>
      <c r="C301" s="85" t="s">
        <v>1079</v>
      </c>
      <c r="D301" s="226"/>
      <c r="E301" s="227"/>
    </row>
    <row r="302" spans="2:5" x14ac:dyDescent="0.25">
      <c r="B302" s="84">
        <v>2110103</v>
      </c>
      <c r="C302" s="85" t="s">
        <v>1081</v>
      </c>
      <c r="D302" s="300">
        <f>D303+D304+D305</f>
        <v>0</v>
      </c>
      <c r="E302" s="305">
        <f>E303+E304+E305</f>
        <v>0</v>
      </c>
    </row>
    <row r="303" spans="2:5" x14ac:dyDescent="0.25">
      <c r="B303" s="84">
        <v>211010301</v>
      </c>
      <c r="C303" s="85" t="s">
        <v>1082</v>
      </c>
      <c r="D303" s="226"/>
      <c r="E303" s="227"/>
    </row>
    <row r="304" spans="2:5" x14ac:dyDescent="0.25">
      <c r="B304" s="84">
        <v>211010302</v>
      </c>
      <c r="C304" s="85" t="s">
        <v>1083</v>
      </c>
      <c r="D304" s="226"/>
      <c r="E304" s="227"/>
    </row>
    <row r="305" spans="2:5" x14ac:dyDescent="0.25">
      <c r="B305" s="84">
        <v>211010303</v>
      </c>
      <c r="C305" s="85" t="s">
        <v>1084</v>
      </c>
      <c r="D305" s="226"/>
      <c r="E305" s="227"/>
    </row>
    <row r="306" spans="2:5" x14ac:dyDescent="0.25">
      <c r="B306" s="84">
        <v>21102</v>
      </c>
      <c r="C306" s="85" t="s">
        <v>1085</v>
      </c>
      <c r="D306" s="301">
        <f>D307</f>
        <v>0</v>
      </c>
      <c r="E306" s="307">
        <f>E307</f>
        <v>0</v>
      </c>
    </row>
    <row r="307" spans="2:5" x14ac:dyDescent="0.25">
      <c r="B307" s="84">
        <v>2110201</v>
      </c>
      <c r="C307" s="85" t="s">
        <v>1085</v>
      </c>
      <c r="D307" s="300">
        <f>D308+D309+D310+D311+D312</f>
        <v>0</v>
      </c>
      <c r="E307" s="305">
        <f>E308+E309+E310+E311+E312</f>
        <v>0</v>
      </c>
    </row>
    <row r="308" spans="2:5" x14ac:dyDescent="0.25">
      <c r="B308" s="84">
        <v>211020101</v>
      </c>
      <c r="C308" s="85" t="s">
        <v>1086</v>
      </c>
      <c r="D308" s="226"/>
      <c r="E308" s="227"/>
    </row>
    <row r="309" spans="2:5" x14ac:dyDescent="0.25">
      <c r="B309" s="84">
        <v>211020102</v>
      </c>
      <c r="C309" s="85" t="s">
        <v>1087</v>
      </c>
      <c r="D309" s="226"/>
      <c r="E309" s="227"/>
    </row>
    <row r="310" spans="2:5" x14ac:dyDescent="0.25">
      <c r="B310" s="84">
        <v>211020103</v>
      </c>
      <c r="C310" s="85" t="s">
        <v>1088</v>
      </c>
      <c r="D310" s="226"/>
      <c r="E310" s="227"/>
    </row>
    <row r="311" spans="2:5" x14ac:dyDescent="0.25">
      <c r="B311" s="84">
        <v>211020104</v>
      </c>
      <c r="C311" s="85" t="s">
        <v>1089</v>
      </c>
      <c r="D311" s="226"/>
      <c r="E311" s="227"/>
    </row>
    <row r="312" spans="2:5" x14ac:dyDescent="0.25">
      <c r="B312" s="84">
        <v>211020105</v>
      </c>
      <c r="C312" s="85" t="s">
        <v>1083</v>
      </c>
      <c r="D312" s="226"/>
      <c r="E312" s="227"/>
    </row>
    <row r="313" spans="2:5" x14ac:dyDescent="0.25">
      <c r="B313" s="84">
        <v>21103</v>
      </c>
      <c r="C313" s="85" t="s">
        <v>1090</v>
      </c>
      <c r="D313" s="301">
        <f>D314+D321+D328</f>
        <v>0</v>
      </c>
      <c r="E313" s="307">
        <f>E314+E321+E328</f>
        <v>0</v>
      </c>
    </row>
    <row r="314" spans="2:5" x14ac:dyDescent="0.25">
      <c r="B314" s="84">
        <v>2110301</v>
      </c>
      <c r="C314" s="85" t="s">
        <v>1091</v>
      </c>
      <c r="D314" s="300">
        <f>D315+D316+D317+D318+D319+D320</f>
        <v>0</v>
      </c>
      <c r="E314" s="305">
        <f>E315+E316+E317+E318+E319+E320</f>
        <v>0</v>
      </c>
    </row>
    <row r="315" spans="2:5" x14ac:dyDescent="0.25">
      <c r="B315" s="84">
        <v>211030101</v>
      </c>
      <c r="C315" s="85" t="s">
        <v>1092</v>
      </c>
      <c r="D315" s="226"/>
      <c r="E315" s="227"/>
    </row>
    <row r="316" spans="2:5" x14ac:dyDescent="0.25">
      <c r="B316" s="84">
        <v>211030102</v>
      </c>
      <c r="C316" s="85" t="s">
        <v>1093</v>
      </c>
      <c r="D316" s="226"/>
      <c r="E316" s="227"/>
    </row>
    <row r="317" spans="2:5" x14ac:dyDescent="0.25">
      <c r="B317" s="84">
        <v>211030103</v>
      </c>
      <c r="C317" s="85" t="s">
        <v>1094</v>
      </c>
      <c r="D317" s="226"/>
      <c r="E317" s="227"/>
    </row>
    <row r="318" spans="2:5" x14ac:dyDescent="0.25">
      <c r="B318" s="84">
        <v>211030104</v>
      </c>
      <c r="C318" s="85" t="s">
        <v>1095</v>
      </c>
      <c r="D318" s="226"/>
      <c r="E318" s="227"/>
    </row>
    <row r="319" spans="2:5" x14ac:dyDescent="0.25">
      <c r="B319" s="84">
        <v>211030105</v>
      </c>
      <c r="C319" s="85" t="s">
        <v>1096</v>
      </c>
      <c r="D319" s="226"/>
      <c r="E319" s="227"/>
    </row>
    <row r="320" spans="2:5" x14ac:dyDescent="0.25">
      <c r="B320" s="84">
        <v>211030106</v>
      </c>
      <c r="C320" s="85" t="s">
        <v>1097</v>
      </c>
      <c r="D320" s="226"/>
      <c r="E320" s="227"/>
    </row>
    <row r="321" spans="2:5" x14ac:dyDescent="0.25">
      <c r="B321" s="84">
        <v>2110302</v>
      </c>
      <c r="C321" s="85" t="s">
        <v>1098</v>
      </c>
      <c r="D321" s="300">
        <f>D322+D323+D324+D325+D326+D327</f>
        <v>0</v>
      </c>
      <c r="E321" s="305">
        <f>E322+E323+E324+E325+E326+E327</f>
        <v>0</v>
      </c>
    </row>
    <row r="322" spans="2:5" x14ac:dyDescent="0.25">
      <c r="B322" s="84">
        <v>211030201</v>
      </c>
      <c r="C322" s="85" t="s">
        <v>1092</v>
      </c>
      <c r="D322" s="226"/>
      <c r="E322" s="227"/>
    </row>
    <row r="323" spans="2:5" x14ac:dyDescent="0.25">
      <c r="B323" s="84">
        <v>211030202</v>
      </c>
      <c r="C323" s="85" t="s">
        <v>1093</v>
      </c>
      <c r="D323" s="226"/>
      <c r="E323" s="227"/>
    </row>
    <row r="324" spans="2:5" x14ac:dyDescent="0.25">
      <c r="B324" s="84">
        <v>211030203</v>
      </c>
      <c r="C324" s="85" t="s">
        <v>1094</v>
      </c>
      <c r="D324" s="226"/>
      <c r="E324" s="227"/>
    </row>
    <row r="325" spans="2:5" x14ac:dyDescent="0.25">
      <c r="B325" s="84">
        <v>211030204</v>
      </c>
      <c r="C325" s="85" t="s">
        <v>1095</v>
      </c>
      <c r="D325" s="226"/>
      <c r="E325" s="227"/>
    </row>
    <row r="326" spans="2:5" x14ac:dyDescent="0.25">
      <c r="B326" s="84">
        <v>211030205</v>
      </c>
      <c r="C326" s="85" t="s">
        <v>1096</v>
      </c>
      <c r="D326" s="226"/>
      <c r="E326" s="227"/>
    </row>
    <row r="327" spans="2:5" x14ac:dyDescent="0.25">
      <c r="B327" s="84">
        <v>211030206</v>
      </c>
      <c r="C327" s="85" t="s">
        <v>1097</v>
      </c>
      <c r="D327" s="226"/>
      <c r="E327" s="227"/>
    </row>
    <row r="328" spans="2:5" x14ac:dyDescent="0.25">
      <c r="B328" s="84">
        <v>2110303</v>
      </c>
      <c r="C328" s="85" t="s">
        <v>1099</v>
      </c>
      <c r="D328" s="300">
        <f>D329+D330+D332+D333</f>
        <v>0</v>
      </c>
      <c r="E328" s="305">
        <f>E329+E330+E332+E333</f>
        <v>0</v>
      </c>
    </row>
    <row r="329" spans="2:5" x14ac:dyDescent="0.25">
      <c r="B329" s="84">
        <v>211030301</v>
      </c>
      <c r="C329" s="85" t="s">
        <v>1100</v>
      </c>
      <c r="D329" s="226"/>
      <c r="E329" s="227"/>
    </row>
    <row r="330" spans="2:5" x14ac:dyDescent="0.25">
      <c r="B330" s="84">
        <v>211030302</v>
      </c>
      <c r="C330" s="85" t="s">
        <v>1101</v>
      </c>
      <c r="D330" s="226"/>
      <c r="E330" s="227"/>
    </row>
    <row r="331" spans="2:5" x14ac:dyDescent="0.25">
      <c r="B331" s="84">
        <v>211030303</v>
      </c>
      <c r="C331" s="85" t="s">
        <v>1102</v>
      </c>
      <c r="D331" s="226"/>
      <c r="E331" s="227"/>
    </row>
    <row r="332" spans="2:5" x14ac:dyDescent="0.25">
      <c r="B332" s="84">
        <v>211030304</v>
      </c>
      <c r="C332" s="85" t="s">
        <v>1103</v>
      </c>
      <c r="D332" s="226"/>
      <c r="E332" s="227"/>
    </row>
    <row r="333" spans="2:5" x14ac:dyDescent="0.25">
      <c r="B333" s="84">
        <v>211030305</v>
      </c>
      <c r="C333" s="85" t="s">
        <v>1104</v>
      </c>
      <c r="D333" s="226"/>
      <c r="E333" s="227"/>
    </row>
    <row r="334" spans="2:5" x14ac:dyDescent="0.25">
      <c r="B334" s="84">
        <v>212</v>
      </c>
      <c r="C334" s="85" t="s">
        <v>1105</v>
      </c>
      <c r="D334" s="298">
        <f>D335+D350+D359+D369</f>
        <v>0</v>
      </c>
      <c r="E334" s="306">
        <f>E335+E350+E359+E369</f>
        <v>0</v>
      </c>
    </row>
    <row r="335" spans="2:5" x14ac:dyDescent="0.25">
      <c r="B335" s="84">
        <v>21201</v>
      </c>
      <c r="C335" s="85" t="s">
        <v>1106</v>
      </c>
      <c r="D335" s="301">
        <f>D336+D341</f>
        <v>0</v>
      </c>
      <c r="E335" s="307">
        <f>E336+E341</f>
        <v>0</v>
      </c>
    </row>
    <row r="336" spans="2:5" x14ac:dyDescent="0.25">
      <c r="B336" s="84">
        <v>2120101</v>
      </c>
      <c r="C336" s="85" t="s">
        <v>1107</v>
      </c>
      <c r="D336" s="300">
        <f>D337+D338+D339+D340</f>
        <v>0</v>
      </c>
      <c r="E336" s="305">
        <f>E337+E338+E339+E340</f>
        <v>0</v>
      </c>
    </row>
    <row r="337" spans="2:5" x14ac:dyDescent="0.25">
      <c r="B337" s="84">
        <v>212010101</v>
      </c>
      <c r="C337" s="85" t="s">
        <v>1108</v>
      </c>
      <c r="D337" s="226"/>
      <c r="E337" s="227"/>
    </row>
    <row r="338" spans="2:5" x14ac:dyDescent="0.25">
      <c r="B338" s="84">
        <v>212010102</v>
      </c>
      <c r="C338" s="85" t="s">
        <v>1109</v>
      </c>
      <c r="D338" s="226"/>
      <c r="E338" s="227"/>
    </row>
    <row r="339" spans="2:5" x14ac:dyDescent="0.25">
      <c r="B339" s="84">
        <v>212010103</v>
      </c>
      <c r="C339" s="85" t="s">
        <v>1110</v>
      </c>
      <c r="D339" s="226"/>
      <c r="E339" s="227"/>
    </row>
    <row r="340" spans="2:5" x14ac:dyDescent="0.25">
      <c r="B340" s="84">
        <v>212010104</v>
      </c>
      <c r="C340" s="85" t="s">
        <v>1111</v>
      </c>
      <c r="D340" s="226"/>
      <c r="E340" s="227"/>
    </row>
    <row r="341" spans="2:5" x14ac:dyDescent="0.25">
      <c r="B341" s="84">
        <v>2120102</v>
      </c>
      <c r="C341" s="85" t="s">
        <v>1112</v>
      </c>
      <c r="D341" s="300">
        <f>D342+D343+D344+D345+D346+D347+D348+D349</f>
        <v>0</v>
      </c>
      <c r="E341" s="305">
        <f>E342+E343+E344+E345+E346+E347+E348+E349</f>
        <v>0</v>
      </c>
    </row>
    <row r="342" spans="2:5" x14ac:dyDescent="0.25">
      <c r="B342" s="84">
        <v>212010201</v>
      </c>
      <c r="C342" s="85" t="s">
        <v>1113</v>
      </c>
      <c r="D342" s="294">
        <v>0</v>
      </c>
      <c r="E342" s="385">
        <v>0</v>
      </c>
    </row>
    <row r="343" spans="2:5" x14ac:dyDescent="0.25">
      <c r="B343" s="84">
        <v>212010202</v>
      </c>
      <c r="C343" s="85" t="s">
        <v>1114</v>
      </c>
      <c r="D343" s="226"/>
      <c r="E343" s="227"/>
    </row>
    <row r="344" spans="2:5" x14ac:dyDescent="0.25">
      <c r="B344" s="84">
        <v>212010203</v>
      </c>
      <c r="C344" s="85" t="s">
        <v>1115</v>
      </c>
      <c r="D344" s="226"/>
      <c r="E344" s="227"/>
    </row>
    <row r="345" spans="2:5" x14ac:dyDescent="0.25">
      <c r="B345" s="84">
        <v>212010204</v>
      </c>
      <c r="C345" s="85" t="s">
        <v>1116</v>
      </c>
      <c r="D345" s="226"/>
      <c r="E345" s="227"/>
    </row>
    <row r="346" spans="2:5" x14ac:dyDescent="0.25">
      <c r="B346" s="84">
        <v>212010205</v>
      </c>
      <c r="C346" s="85" t="s">
        <v>1117</v>
      </c>
      <c r="D346" s="226"/>
      <c r="E346" s="227"/>
    </row>
    <row r="347" spans="2:5" x14ac:dyDescent="0.25">
      <c r="B347" s="84">
        <v>212010206</v>
      </c>
      <c r="C347" s="85" t="s">
        <v>1118</v>
      </c>
      <c r="D347" s="226"/>
      <c r="E347" s="227"/>
    </row>
    <row r="348" spans="2:5" x14ac:dyDescent="0.25">
      <c r="B348" s="84">
        <v>212010207</v>
      </c>
      <c r="C348" s="85" t="s">
        <v>1119</v>
      </c>
      <c r="D348" s="226"/>
      <c r="E348" s="227"/>
    </row>
    <row r="349" spans="2:5" x14ac:dyDescent="0.25">
      <c r="B349" s="84">
        <v>212010208</v>
      </c>
      <c r="C349" s="85" t="s">
        <v>1022</v>
      </c>
      <c r="D349" s="226"/>
      <c r="E349" s="227"/>
    </row>
    <row r="350" spans="2:5" x14ac:dyDescent="0.25">
      <c r="B350" s="84">
        <v>21202</v>
      </c>
      <c r="C350" s="85" t="s">
        <v>1120</v>
      </c>
      <c r="D350" s="301">
        <f>D351</f>
        <v>0</v>
      </c>
      <c r="E350" s="307">
        <f>E351</f>
        <v>0</v>
      </c>
    </row>
    <row r="351" spans="2:5" x14ac:dyDescent="0.25">
      <c r="B351" s="84">
        <v>2120201</v>
      </c>
      <c r="C351" s="85" t="s">
        <v>1120</v>
      </c>
      <c r="D351" s="300">
        <f>D352+D353+D354+D355+D356+D357+D358</f>
        <v>0</v>
      </c>
      <c r="E351" s="305">
        <f>E352+E353+E354+E355+E356+E357+E358</f>
        <v>0</v>
      </c>
    </row>
    <row r="352" spans="2:5" x14ac:dyDescent="0.25">
      <c r="B352" s="84">
        <v>212020101</v>
      </c>
      <c r="C352" s="85" t="s">
        <v>1121</v>
      </c>
      <c r="D352" s="226"/>
      <c r="E352" s="227"/>
    </row>
    <row r="353" spans="2:5" x14ac:dyDescent="0.25">
      <c r="B353" s="84">
        <v>212020102</v>
      </c>
      <c r="C353" s="85" t="s">
        <v>1122</v>
      </c>
      <c r="D353" s="226"/>
      <c r="E353" s="227"/>
    </row>
    <row r="354" spans="2:5" x14ac:dyDescent="0.25">
      <c r="B354" s="84">
        <v>212020103</v>
      </c>
      <c r="C354" s="85" t="s">
        <v>1123</v>
      </c>
      <c r="D354" s="226"/>
      <c r="E354" s="227"/>
    </row>
    <row r="355" spans="2:5" x14ac:dyDescent="0.25">
      <c r="B355" s="84">
        <v>212020104</v>
      </c>
      <c r="C355" s="85" t="s">
        <v>1124</v>
      </c>
      <c r="D355" s="226"/>
      <c r="E355" s="227"/>
    </row>
    <row r="356" spans="2:5" x14ac:dyDescent="0.25">
      <c r="B356" s="84">
        <v>212020105</v>
      </c>
      <c r="C356" s="85" t="s">
        <v>1125</v>
      </c>
      <c r="D356" s="226"/>
      <c r="E356" s="227"/>
    </row>
    <row r="357" spans="2:5" x14ac:dyDescent="0.25">
      <c r="B357" s="84">
        <v>212020106</v>
      </c>
      <c r="C357" s="85" t="s">
        <v>1126</v>
      </c>
      <c r="D357" s="226"/>
      <c r="E357" s="227"/>
    </row>
    <row r="358" spans="2:5" x14ac:dyDescent="0.25">
      <c r="B358" s="84">
        <v>212020107</v>
      </c>
      <c r="C358" s="85" t="s">
        <v>1127</v>
      </c>
      <c r="D358" s="226"/>
      <c r="E358" s="227"/>
    </row>
    <row r="359" spans="2:5" x14ac:dyDescent="0.25">
      <c r="B359" s="84">
        <v>21203</v>
      </c>
      <c r="C359" s="85" t="s">
        <v>1128</v>
      </c>
      <c r="D359" s="301">
        <f>D360+D363</f>
        <v>0</v>
      </c>
      <c r="E359" s="307">
        <f>E360+E363</f>
        <v>0</v>
      </c>
    </row>
    <row r="360" spans="2:5" x14ac:dyDescent="0.25">
      <c r="B360" s="84">
        <v>2120301</v>
      </c>
      <c r="C360" s="85" t="s">
        <v>388</v>
      </c>
      <c r="D360" s="300">
        <f>D361+D362</f>
        <v>0</v>
      </c>
      <c r="E360" s="305">
        <f>E361+E362</f>
        <v>0</v>
      </c>
    </row>
    <row r="361" spans="2:5" x14ac:dyDescent="0.25">
      <c r="B361" s="84">
        <v>212030101</v>
      </c>
      <c r="C361" s="85" t="s">
        <v>1129</v>
      </c>
      <c r="D361" s="226"/>
      <c r="E361" s="227"/>
    </row>
    <row r="362" spans="2:5" x14ac:dyDescent="0.25">
      <c r="B362" s="84">
        <v>212030102</v>
      </c>
      <c r="C362" s="85" t="s">
        <v>1130</v>
      </c>
      <c r="D362" s="226"/>
      <c r="E362" s="227"/>
    </row>
    <row r="363" spans="2:5" x14ac:dyDescent="0.25">
      <c r="B363" s="84">
        <v>2120302</v>
      </c>
      <c r="C363" s="85" t="s">
        <v>1131</v>
      </c>
      <c r="D363" s="300">
        <f>D364+D365+D366+D367+D368</f>
        <v>0</v>
      </c>
      <c r="E363" s="305">
        <f>E364+E365+E366+E367+E368</f>
        <v>0</v>
      </c>
    </row>
    <row r="364" spans="2:5" x14ac:dyDescent="0.25">
      <c r="B364" s="84">
        <v>212030201</v>
      </c>
      <c r="C364" s="85" t="s">
        <v>1132</v>
      </c>
      <c r="D364" s="226"/>
      <c r="E364" s="227"/>
    </row>
    <row r="365" spans="2:5" x14ac:dyDescent="0.25">
      <c r="B365" s="84">
        <v>212030202</v>
      </c>
      <c r="C365" s="85" t="s">
        <v>1133</v>
      </c>
      <c r="D365" s="226"/>
      <c r="E365" s="227"/>
    </row>
    <row r="366" spans="2:5" x14ac:dyDescent="0.25">
      <c r="B366" s="84">
        <v>212030203</v>
      </c>
      <c r="C366" s="85" t="s">
        <v>1134</v>
      </c>
      <c r="D366" s="226"/>
      <c r="E366" s="227"/>
    </row>
    <row r="367" spans="2:5" x14ac:dyDescent="0.25">
      <c r="B367" s="84">
        <v>212030204</v>
      </c>
      <c r="C367" s="85" t="s">
        <v>1135</v>
      </c>
      <c r="D367" s="226"/>
      <c r="E367" s="227"/>
    </row>
    <row r="368" spans="2:5" x14ac:dyDescent="0.25">
      <c r="B368" s="84">
        <v>212030205</v>
      </c>
      <c r="C368" s="85" t="s">
        <v>1136</v>
      </c>
      <c r="D368" s="226"/>
      <c r="E368" s="227"/>
    </row>
    <row r="369" spans="2:5" x14ac:dyDescent="0.25">
      <c r="B369" s="84">
        <v>21204</v>
      </c>
      <c r="C369" s="85" t="s">
        <v>1137</v>
      </c>
      <c r="D369" s="301">
        <f>D370</f>
        <v>0</v>
      </c>
      <c r="E369" s="307">
        <f>E370</f>
        <v>0</v>
      </c>
    </row>
    <row r="370" spans="2:5" x14ac:dyDescent="0.25">
      <c r="B370" s="84">
        <v>2120401</v>
      </c>
      <c r="C370" s="85" t="s">
        <v>1137</v>
      </c>
      <c r="D370" s="300">
        <f>D371+D372+D373+D374</f>
        <v>0</v>
      </c>
      <c r="E370" s="305">
        <f>E371+E372+E373+E374</f>
        <v>0</v>
      </c>
    </row>
    <row r="371" spans="2:5" x14ac:dyDescent="0.25">
      <c r="B371" s="84">
        <v>212040101</v>
      </c>
      <c r="C371" s="85" t="s">
        <v>1138</v>
      </c>
      <c r="D371" s="226"/>
      <c r="E371" s="227"/>
    </row>
    <row r="372" spans="2:5" x14ac:dyDescent="0.25">
      <c r="B372" s="84">
        <v>212040102</v>
      </c>
      <c r="C372" s="85" t="s">
        <v>1139</v>
      </c>
      <c r="D372" s="226"/>
      <c r="E372" s="227"/>
    </row>
    <row r="373" spans="2:5" x14ac:dyDescent="0.25">
      <c r="B373" s="84">
        <v>212040103</v>
      </c>
      <c r="C373" s="85" t="s">
        <v>1140</v>
      </c>
      <c r="D373" s="226"/>
      <c r="E373" s="227"/>
    </row>
    <row r="374" spans="2:5" x14ac:dyDescent="0.25">
      <c r="B374" s="84">
        <v>212040104</v>
      </c>
      <c r="C374" s="85" t="s">
        <v>1141</v>
      </c>
      <c r="D374" s="226"/>
      <c r="E374" s="227"/>
    </row>
    <row r="375" spans="2:5" x14ac:dyDescent="0.25">
      <c r="B375" s="84">
        <v>22</v>
      </c>
      <c r="C375" s="85" t="s">
        <v>1142</v>
      </c>
      <c r="D375" s="302">
        <f>D376+D415</f>
        <v>0</v>
      </c>
      <c r="E375" s="304">
        <f>E376+E415</f>
        <v>0</v>
      </c>
    </row>
    <row r="376" spans="2:5" x14ac:dyDescent="0.25">
      <c r="B376" s="84">
        <v>221</v>
      </c>
      <c r="C376" s="85" t="s">
        <v>1071</v>
      </c>
      <c r="D376" s="298">
        <f>D377+D391+D398</f>
        <v>0</v>
      </c>
      <c r="E376" s="306">
        <f>E377+E391+E398</f>
        <v>0</v>
      </c>
    </row>
    <row r="377" spans="2:5" x14ac:dyDescent="0.25">
      <c r="B377" s="84">
        <v>22101</v>
      </c>
      <c r="C377" s="85" t="s">
        <v>1143</v>
      </c>
      <c r="D377" s="294">
        <f>D378+D383+D388</f>
        <v>0</v>
      </c>
      <c r="E377" s="295">
        <f>E378+E383+E388</f>
        <v>0</v>
      </c>
    </row>
    <row r="378" spans="2:5" x14ac:dyDescent="0.25">
      <c r="B378" s="84">
        <v>2210101</v>
      </c>
      <c r="C378" s="85" t="s">
        <v>1073</v>
      </c>
      <c r="D378" s="300">
        <f>D379+D380+D381+D382</f>
        <v>0</v>
      </c>
      <c r="E378" s="305">
        <f>E379+E380+E381+E382</f>
        <v>0</v>
      </c>
    </row>
    <row r="379" spans="2:5" x14ac:dyDescent="0.25">
      <c r="B379" s="84">
        <v>221010101</v>
      </c>
      <c r="C379" s="85" t="s">
        <v>1076</v>
      </c>
      <c r="D379" s="226"/>
      <c r="E379" s="227"/>
    </row>
    <row r="380" spans="2:5" x14ac:dyDescent="0.25">
      <c r="B380" s="84">
        <v>221010102</v>
      </c>
      <c r="C380" s="85" t="s">
        <v>1077</v>
      </c>
      <c r="D380" s="226"/>
      <c r="E380" s="227"/>
    </row>
    <row r="381" spans="2:5" x14ac:dyDescent="0.25">
      <c r="B381" s="84">
        <v>221010103</v>
      </c>
      <c r="C381" s="85" t="s">
        <v>1078</v>
      </c>
      <c r="D381" s="226"/>
      <c r="E381" s="227"/>
    </row>
    <row r="382" spans="2:5" x14ac:dyDescent="0.25">
      <c r="B382" s="84">
        <v>221010104</v>
      </c>
      <c r="C382" s="85" t="s">
        <v>1079</v>
      </c>
      <c r="D382" s="294">
        <v>0</v>
      </c>
      <c r="E382" s="385">
        <v>0</v>
      </c>
    </row>
    <row r="383" spans="2:5" x14ac:dyDescent="0.25">
      <c r="B383" s="84">
        <v>2210102</v>
      </c>
      <c r="C383" s="85" t="s">
        <v>1080</v>
      </c>
      <c r="D383" s="300">
        <f>D384+D385+D386+D387</f>
        <v>0</v>
      </c>
      <c r="E383" s="305">
        <f>E384+E385+E386+E387</f>
        <v>0</v>
      </c>
    </row>
    <row r="384" spans="2:5" x14ac:dyDescent="0.25">
      <c r="B384" s="84">
        <v>221010201</v>
      </c>
      <c r="C384" s="85" t="s">
        <v>1076</v>
      </c>
      <c r="D384" s="226"/>
      <c r="E384" s="227"/>
    </row>
    <row r="385" spans="2:5" x14ac:dyDescent="0.25">
      <c r="B385" s="84">
        <v>221010202</v>
      </c>
      <c r="C385" s="85" t="s">
        <v>1077</v>
      </c>
      <c r="D385" s="226"/>
      <c r="E385" s="227"/>
    </row>
    <row r="386" spans="2:5" x14ac:dyDescent="0.25">
      <c r="B386" s="84">
        <v>221010203</v>
      </c>
      <c r="C386" s="85" t="s">
        <v>1078</v>
      </c>
      <c r="D386" s="226"/>
      <c r="E386" s="227"/>
    </row>
    <row r="387" spans="2:5" x14ac:dyDescent="0.25">
      <c r="B387" s="84">
        <v>221010204</v>
      </c>
      <c r="C387" s="85" t="s">
        <v>1079</v>
      </c>
      <c r="D387" s="226"/>
      <c r="E387" s="227"/>
    </row>
    <row r="388" spans="2:5" x14ac:dyDescent="0.25">
      <c r="B388" s="84">
        <v>2210103</v>
      </c>
      <c r="C388" s="85" t="s">
        <v>1081</v>
      </c>
      <c r="D388" s="300">
        <f>D389+D390</f>
        <v>0</v>
      </c>
      <c r="E388" s="305">
        <f>E389+E390</f>
        <v>0</v>
      </c>
    </row>
    <row r="389" spans="2:5" x14ac:dyDescent="0.25">
      <c r="B389" s="84">
        <v>221010301</v>
      </c>
      <c r="C389" s="85" t="s">
        <v>1144</v>
      </c>
      <c r="D389" s="226"/>
      <c r="E389" s="227"/>
    </row>
    <row r="390" spans="2:5" x14ac:dyDescent="0.25">
      <c r="B390" s="84">
        <v>221010302</v>
      </c>
      <c r="C390" s="85" t="s">
        <v>1083</v>
      </c>
      <c r="D390" s="226"/>
      <c r="E390" s="227"/>
    </row>
    <row r="391" spans="2:5" x14ac:dyDescent="0.25">
      <c r="B391" s="84">
        <v>22102</v>
      </c>
      <c r="C391" s="85" t="s">
        <v>1085</v>
      </c>
      <c r="D391" s="301">
        <f>D392</f>
        <v>0</v>
      </c>
      <c r="E391" s="307">
        <f>E392</f>
        <v>0</v>
      </c>
    </row>
    <row r="392" spans="2:5" x14ac:dyDescent="0.25">
      <c r="B392" s="84">
        <v>2210201</v>
      </c>
      <c r="C392" s="85" t="s">
        <v>1085</v>
      </c>
      <c r="D392" s="300">
        <f>D393+D394+D395+D396+D397</f>
        <v>0</v>
      </c>
      <c r="E392" s="305">
        <f>E393+E394+E395+E396+E397</f>
        <v>0</v>
      </c>
    </row>
    <row r="393" spans="2:5" x14ac:dyDescent="0.25">
      <c r="B393" s="84">
        <v>221020101</v>
      </c>
      <c r="C393" s="85" t="s">
        <v>1086</v>
      </c>
      <c r="D393" s="226"/>
      <c r="E393" s="227"/>
    </row>
    <row r="394" spans="2:5" x14ac:dyDescent="0.25">
      <c r="B394" s="84">
        <v>221020102</v>
      </c>
      <c r="C394" s="85" t="s">
        <v>1087</v>
      </c>
      <c r="D394" s="226"/>
      <c r="E394" s="227"/>
    </row>
    <row r="395" spans="2:5" x14ac:dyDescent="0.25">
      <c r="B395" s="84">
        <v>221020103</v>
      </c>
      <c r="C395" s="85" t="s">
        <v>1088</v>
      </c>
      <c r="D395" s="226"/>
      <c r="E395" s="227"/>
    </row>
    <row r="396" spans="2:5" x14ac:dyDescent="0.25">
      <c r="B396" s="84">
        <v>221020104</v>
      </c>
      <c r="C396" s="85" t="s">
        <v>1089</v>
      </c>
      <c r="D396" s="226"/>
      <c r="E396" s="227"/>
    </row>
    <row r="397" spans="2:5" x14ac:dyDescent="0.25">
      <c r="B397" s="84">
        <v>221020105</v>
      </c>
      <c r="C397" s="85" t="s">
        <v>1083</v>
      </c>
      <c r="D397" s="226"/>
      <c r="E397" s="227"/>
    </row>
    <row r="398" spans="2:5" x14ac:dyDescent="0.25">
      <c r="B398" s="84">
        <v>22103</v>
      </c>
      <c r="C398" s="85" t="s">
        <v>1090</v>
      </c>
      <c r="D398" s="301">
        <f>D399+D404+D409</f>
        <v>0</v>
      </c>
      <c r="E398" s="307">
        <f>E399+E404+E409</f>
        <v>0</v>
      </c>
    </row>
    <row r="399" spans="2:5" x14ac:dyDescent="0.25">
      <c r="B399" s="84">
        <v>2210301</v>
      </c>
      <c r="C399" s="85" t="s">
        <v>1091</v>
      </c>
      <c r="D399" s="300">
        <f>D400+D401+D402+D403</f>
        <v>0</v>
      </c>
      <c r="E399" s="305">
        <f>E400+E401+E402+E403</f>
        <v>0</v>
      </c>
    </row>
    <row r="400" spans="2:5" x14ac:dyDescent="0.25">
      <c r="B400" s="84">
        <v>221030101</v>
      </c>
      <c r="C400" s="85" t="s">
        <v>1094</v>
      </c>
      <c r="D400" s="226"/>
      <c r="E400" s="227"/>
    </row>
    <row r="401" spans="2:5" x14ac:dyDescent="0.25">
      <c r="B401" s="84">
        <v>221030102</v>
      </c>
      <c r="C401" s="85" t="s">
        <v>1095</v>
      </c>
      <c r="D401" s="226"/>
      <c r="E401" s="227"/>
    </row>
    <row r="402" spans="2:5" x14ac:dyDescent="0.25">
      <c r="B402" s="84">
        <v>221030103</v>
      </c>
      <c r="C402" s="85" t="s">
        <v>1096</v>
      </c>
      <c r="D402" s="226"/>
      <c r="E402" s="227"/>
    </row>
    <row r="403" spans="2:5" x14ac:dyDescent="0.25">
      <c r="B403" s="84">
        <v>221030104</v>
      </c>
      <c r="C403" s="85" t="s">
        <v>1097</v>
      </c>
      <c r="D403" s="226"/>
      <c r="E403" s="227"/>
    </row>
    <row r="404" spans="2:5" x14ac:dyDescent="0.25">
      <c r="B404" s="84">
        <v>2210302</v>
      </c>
      <c r="C404" s="85" t="s">
        <v>1098</v>
      </c>
      <c r="D404" s="300">
        <f>D405+D406+D407+D408</f>
        <v>0</v>
      </c>
      <c r="E404" s="305">
        <f>E405+E406+E407+E408</f>
        <v>0</v>
      </c>
    </row>
    <row r="405" spans="2:5" x14ac:dyDescent="0.25">
      <c r="B405" s="84">
        <v>221030201</v>
      </c>
      <c r="C405" s="85" t="s">
        <v>1094</v>
      </c>
      <c r="D405" s="226"/>
      <c r="E405" s="227"/>
    </row>
    <row r="406" spans="2:5" x14ac:dyDescent="0.25">
      <c r="B406" s="84">
        <v>221030202</v>
      </c>
      <c r="C406" s="85" t="s">
        <v>1095</v>
      </c>
      <c r="D406" s="226"/>
      <c r="E406" s="227"/>
    </row>
    <row r="407" spans="2:5" x14ac:dyDescent="0.25">
      <c r="B407" s="84">
        <v>221030203</v>
      </c>
      <c r="C407" s="85" t="s">
        <v>1096</v>
      </c>
      <c r="D407" s="226"/>
      <c r="E407" s="227"/>
    </row>
    <row r="408" spans="2:5" x14ac:dyDescent="0.25">
      <c r="B408" s="84">
        <v>221030204</v>
      </c>
      <c r="C408" s="85" t="s">
        <v>1097</v>
      </c>
      <c r="D408" s="226"/>
      <c r="E408" s="227"/>
    </row>
    <row r="409" spans="2:5" x14ac:dyDescent="0.25">
      <c r="B409" s="84">
        <v>2210303</v>
      </c>
      <c r="C409" s="85" t="s">
        <v>1099</v>
      </c>
      <c r="D409" s="300">
        <f>D410+D411+D412+D413+D414</f>
        <v>0</v>
      </c>
      <c r="E409" s="305">
        <f>E410+E411+E412+E413+E414</f>
        <v>0</v>
      </c>
    </row>
    <row r="410" spans="2:5" x14ac:dyDescent="0.25">
      <c r="B410" s="84">
        <v>221030301</v>
      </c>
      <c r="C410" s="85" t="s">
        <v>1100</v>
      </c>
      <c r="D410" s="226"/>
      <c r="E410" s="227"/>
    </row>
    <row r="411" spans="2:5" x14ac:dyDescent="0.25">
      <c r="B411" s="84">
        <v>221030302</v>
      </c>
      <c r="C411" s="85" t="s">
        <v>1101</v>
      </c>
      <c r="D411" s="226"/>
      <c r="E411" s="227"/>
    </row>
    <row r="412" spans="2:5" x14ac:dyDescent="0.25">
      <c r="B412" s="84">
        <v>221030303</v>
      </c>
      <c r="C412" s="85" t="s">
        <v>1102</v>
      </c>
      <c r="D412" s="226"/>
      <c r="E412" s="227"/>
    </row>
    <row r="413" spans="2:5" x14ac:dyDescent="0.25">
      <c r="B413" s="84">
        <v>221030304</v>
      </c>
      <c r="C413" s="85" t="s">
        <v>1103</v>
      </c>
      <c r="D413" s="226"/>
      <c r="E413" s="227"/>
    </row>
    <row r="414" spans="2:5" x14ac:dyDescent="0.25">
      <c r="B414" s="84">
        <v>221030305</v>
      </c>
      <c r="C414" s="85" t="s">
        <v>1104</v>
      </c>
      <c r="D414" s="226"/>
      <c r="E414" s="227"/>
    </row>
    <row r="415" spans="2:5" x14ac:dyDescent="0.25">
      <c r="B415" s="84">
        <v>222</v>
      </c>
      <c r="C415" s="85" t="s">
        <v>1105</v>
      </c>
      <c r="D415" s="301">
        <f>D416+D420+D426</f>
        <v>0</v>
      </c>
      <c r="E415" s="307">
        <f>E416+E420+E426</f>
        <v>0</v>
      </c>
    </row>
    <row r="416" spans="2:5" x14ac:dyDescent="0.25">
      <c r="B416" s="84">
        <v>22201</v>
      </c>
      <c r="C416" s="85" t="s">
        <v>1106</v>
      </c>
      <c r="D416" s="300">
        <f>D417</f>
        <v>0</v>
      </c>
      <c r="E416" s="305">
        <f>E417</f>
        <v>0</v>
      </c>
    </row>
    <row r="417" spans="2:5" x14ac:dyDescent="0.25">
      <c r="B417" s="84">
        <v>2220101</v>
      </c>
      <c r="C417" s="85" t="s">
        <v>1107</v>
      </c>
      <c r="D417" s="302">
        <f>D418+D419</f>
        <v>0</v>
      </c>
      <c r="E417" s="304">
        <f>E418+E419</f>
        <v>0</v>
      </c>
    </row>
    <row r="418" spans="2:5" x14ac:dyDescent="0.25">
      <c r="B418" s="84">
        <v>222010101</v>
      </c>
      <c r="C418" s="85" t="s">
        <v>1108</v>
      </c>
      <c r="D418" s="226"/>
      <c r="E418" s="227"/>
    </row>
    <row r="419" spans="2:5" x14ac:dyDescent="0.25">
      <c r="B419" s="84">
        <v>222010102</v>
      </c>
      <c r="C419" s="85" t="s">
        <v>1111</v>
      </c>
      <c r="D419" s="226"/>
      <c r="E419" s="227"/>
    </row>
    <row r="420" spans="2:5" x14ac:dyDescent="0.25">
      <c r="B420" s="84">
        <v>22202</v>
      </c>
      <c r="C420" s="85" t="s">
        <v>1128</v>
      </c>
      <c r="D420" s="300">
        <f>D421</f>
        <v>0</v>
      </c>
      <c r="E420" s="305">
        <f>E421</f>
        <v>0</v>
      </c>
    </row>
    <row r="421" spans="2:5" x14ac:dyDescent="0.25">
      <c r="B421" s="84">
        <v>2220201</v>
      </c>
      <c r="C421" s="85" t="s">
        <v>1131</v>
      </c>
      <c r="D421" s="302">
        <f>D422+D423+D424+D425</f>
        <v>0</v>
      </c>
      <c r="E421" s="304">
        <f>E422+E423+E424+E425</f>
        <v>0</v>
      </c>
    </row>
    <row r="422" spans="2:5" x14ac:dyDescent="0.25">
      <c r="B422" s="84">
        <v>222020101</v>
      </c>
      <c r="C422" s="85" t="s">
        <v>1133</v>
      </c>
      <c r="D422" s="226"/>
      <c r="E422" s="227"/>
    </row>
    <row r="423" spans="2:5" x14ac:dyDescent="0.25">
      <c r="B423" s="84">
        <v>222020102</v>
      </c>
      <c r="C423" s="85" t="s">
        <v>1134</v>
      </c>
      <c r="D423" s="226"/>
      <c r="E423" s="227"/>
    </row>
    <row r="424" spans="2:5" x14ac:dyDescent="0.25">
      <c r="B424" s="84">
        <v>222020103</v>
      </c>
      <c r="C424" s="85" t="s">
        <v>1145</v>
      </c>
      <c r="D424" s="226"/>
      <c r="E424" s="227"/>
    </row>
    <row r="425" spans="2:5" x14ac:dyDescent="0.25">
      <c r="B425" s="84">
        <v>222020104</v>
      </c>
      <c r="C425" s="85" t="s">
        <v>1146</v>
      </c>
      <c r="D425" s="226"/>
      <c r="E425" s="227"/>
    </row>
    <row r="426" spans="2:5" x14ac:dyDescent="0.25">
      <c r="B426" s="84">
        <v>22203</v>
      </c>
      <c r="C426" s="85" t="s">
        <v>1137</v>
      </c>
      <c r="D426" s="300">
        <f>D427</f>
        <v>0</v>
      </c>
      <c r="E426" s="305">
        <f>E427</f>
        <v>0</v>
      </c>
    </row>
    <row r="427" spans="2:5" x14ac:dyDescent="0.25">
      <c r="B427" s="84">
        <v>2220301</v>
      </c>
      <c r="C427" s="85" t="s">
        <v>1137</v>
      </c>
      <c r="D427" s="302">
        <f>D428+D429+D430+D431+D432</f>
        <v>0</v>
      </c>
      <c r="E427" s="304">
        <f>E428+E429+E430+E431+E432</f>
        <v>0</v>
      </c>
    </row>
    <row r="428" spans="2:5" x14ac:dyDescent="0.25">
      <c r="B428" s="84">
        <v>222030101</v>
      </c>
      <c r="C428" s="85" t="s">
        <v>1138</v>
      </c>
      <c r="D428" s="226"/>
      <c r="E428" s="227"/>
    </row>
    <row r="429" spans="2:5" x14ac:dyDescent="0.25">
      <c r="B429" s="84">
        <v>222030102</v>
      </c>
      <c r="C429" s="85" t="s">
        <v>1139</v>
      </c>
      <c r="D429" s="226"/>
      <c r="E429" s="227"/>
    </row>
    <row r="430" spans="2:5" x14ac:dyDescent="0.25">
      <c r="B430" s="84">
        <v>222030103</v>
      </c>
      <c r="C430" s="85" t="s">
        <v>1147</v>
      </c>
      <c r="D430" s="226"/>
      <c r="E430" s="227"/>
    </row>
    <row r="431" spans="2:5" x14ac:dyDescent="0.25">
      <c r="B431" s="84">
        <v>222030104</v>
      </c>
      <c r="C431" s="85" t="s">
        <v>1140</v>
      </c>
      <c r="D431" s="226"/>
      <c r="E431" s="227"/>
    </row>
    <row r="432" spans="2:5" x14ac:dyDescent="0.25">
      <c r="B432" s="84">
        <v>222030105</v>
      </c>
      <c r="C432" s="85" t="s">
        <v>1141</v>
      </c>
      <c r="D432" s="226"/>
      <c r="E432" s="227"/>
    </row>
    <row r="433" spans="2:5" x14ac:dyDescent="0.25">
      <c r="B433" s="87"/>
      <c r="C433" s="88"/>
      <c r="D433" s="303"/>
      <c r="E433" s="386"/>
    </row>
    <row r="434" spans="2:5" x14ac:dyDescent="0.25">
      <c r="B434" s="84">
        <v>3</v>
      </c>
      <c r="C434" s="85" t="s">
        <v>1148</v>
      </c>
      <c r="D434" s="298">
        <f>D435</f>
        <v>0</v>
      </c>
      <c r="E434" s="306">
        <f>E435</f>
        <v>0</v>
      </c>
    </row>
    <row r="435" spans="2:5" x14ac:dyDescent="0.25">
      <c r="B435" s="84">
        <v>31</v>
      </c>
      <c r="C435" s="85" t="s">
        <v>1148</v>
      </c>
      <c r="D435" s="301">
        <f>D436+D442+D456</f>
        <v>0</v>
      </c>
      <c r="E435" s="307">
        <f>E436+E442+E456</f>
        <v>0</v>
      </c>
    </row>
    <row r="436" spans="2:5" x14ac:dyDescent="0.25">
      <c r="B436" s="84">
        <v>311</v>
      </c>
      <c r="C436" s="85" t="s">
        <v>1149</v>
      </c>
      <c r="D436" s="300">
        <f>D437</f>
        <v>0</v>
      </c>
      <c r="E436" s="305">
        <f>E437</f>
        <v>0</v>
      </c>
    </row>
    <row r="437" spans="2:5" x14ac:dyDescent="0.25">
      <c r="B437" s="84">
        <v>31101</v>
      </c>
      <c r="C437" s="85" t="s">
        <v>1150</v>
      </c>
      <c r="D437" s="302">
        <f>D438</f>
        <v>0</v>
      </c>
      <c r="E437" s="304">
        <f>E438</f>
        <v>0</v>
      </c>
    </row>
    <row r="438" spans="2:5" x14ac:dyDescent="0.25">
      <c r="B438" s="84">
        <v>3110101</v>
      </c>
      <c r="C438" s="85" t="s">
        <v>1150</v>
      </c>
      <c r="D438" s="292">
        <f>D439+D440+D441</f>
        <v>0</v>
      </c>
      <c r="E438" s="293">
        <f>E439+E440+E441</f>
        <v>0</v>
      </c>
    </row>
    <row r="439" spans="2:5" x14ac:dyDescent="0.25">
      <c r="B439" s="84">
        <v>311010101</v>
      </c>
      <c r="C439" s="85" t="s">
        <v>1151</v>
      </c>
      <c r="D439" s="226"/>
      <c r="E439" s="227"/>
    </row>
    <row r="440" spans="2:5" x14ac:dyDescent="0.25">
      <c r="B440" s="84">
        <v>311010102</v>
      </c>
      <c r="C440" s="85" t="s">
        <v>1152</v>
      </c>
      <c r="D440" s="226"/>
      <c r="E440" s="227"/>
    </row>
    <row r="441" spans="2:5" x14ac:dyDescent="0.25">
      <c r="B441" s="84">
        <v>311010103</v>
      </c>
      <c r="C441" s="85" t="s">
        <v>1153</v>
      </c>
      <c r="D441" s="226"/>
      <c r="E441" s="227"/>
    </row>
    <row r="442" spans="2:5" x14ac:dyDescent="0.25">
      <c r="B442" s="84">
        <v>312</v>
      </c>
      <c r="C442" s="85" t="s">
        <v>1154</v>
      </c>
      <c r="D442" s="292">
        <f>D443+D451</f>
        <v>0</v>
      </c>
      <c r="E442" s="293">
        <f>E443+E451</f>
        <v>0</v>
      </c>
    </row>
    <row r="443" spans="2:5" x14ac:dyDescent="0.25">
      <c r="B443" s="84">
        <v>31201</v>
      </c>
      <c r="C443" s="85" t="s">
        <v>1155</v>
      </c>
      <c r="D443" s="300">
        <f>D444</f>
        <v>0</v>
      </c>
      <c r="E443" s="305">
        <f>E444</f>
        <v>0</v>
      </c>
    </row>
    <row r="444" spans="2:5" x14ac:dyDescent="0.25">
      <c r="B444" s="84">
        <v>3120101</v>
      </c>
      <c r="C444" s="85" t="s">
        <v>1155</v>
      </c>
      <c r="D444" s="302">
        <f>D445+D446+D447+D448+D449+D450</f>
        <v>0</v>
      </c>
      <c r="E444" s="304">
        <f>E445+E446+E447+E448+E449+E450</f>
        <v>0</v>
      </c>
    </row>
    <row r="445" spans="2:5" x14ac:dyDescent="0.25">
      <c r="B445" s="84">
        <v>312010101</v>
      </c>
      <c r="C445" s="85" t="s">
        <v>1156</v>
      </c>
      <c r="D445" s="226"/>
      <c r="E445" s="227"/>
    </row>
    <row r="446" spans="2:5" x14ac:dyDescent="0.25">
      <c r="B446" s="84">
        <v>312010102</v>
      </c>
      <c r="C446" s="85" t="s">
        <v>1157</v>
      </c>
      <c r="D446" s="226"/>
      <c r="E446" s="227"/>
    </row>
    <row r="447" spans="2:5" x14ac:dyDescent="0.25">
      <c r="B447" s="84">
        <v>312010103</v>
      </c>
      <c r="C447" s="85" t="s">
        <v>1158</v>
      </c>
      <c r="D447" s="226"/>
      <c r="E447" s="227"/>
    </row>
    <row r="448" spans="2:5" x14ac:dyDescent="0.25">
      <c r="B448" s="84">
        <v>312010104</v>
      </c>
      <c r="C448" s="85" t="s">
        <v>1159</v>
      </c>
      <c r="D448" s="226"/>
      <c r="E448" s="227"/>
    </row>
    <row r="449" spans="2:5" x14ac:dyDescent="0.25">
      <c r="B449" s="84">
        <v>312010105</v>
      </c>
      <c r="C449" s="85" t="s">
        <v>1160</v>
      </c>
      <c r="D449" s="226"/>
      <c r="E449" s="227"/>
    </row>
    <row r="450" spans="2:5" x14ac:dyDescent="0.25">
      <c r="B450" s="84">
        <v>312010106</v>
      </c>
      <c r="C450" s="85" t="s">
        <v>1161</v>
      </c>
      <c r="D450" s="226"/>
      <c r="E450" s="227"/>
    </row>
    <row r="451" spans="2:5" x14ac:dyDescent="0.25">
      <c r="B451" s="84">
        <v>31202</v>
      </c>
      <c r="C451" s="85" t="s">
        <v>1162</v>
      </c>
      <c r="D451" s="292">
        <f>D452</f>
        <v>0</v>
      </c>
      <c r="E451" s="293">
        <f>E452</f>
        <v>0</v>
      </c>
    </row>
    <row r="452" spans="2:5" x14ac:dyDescent="0.25">
      <c r="B452" s="84">
        <v>3120201</v>
      </c>
      <c r="C452" s="85" t="s">
        <v>1162</v>
      </c>
      <c r="D452" s="300">
        <f>D453+D454+D455</f>
        <v>0</v>
      </c>
      <c r="E452" s="305">
        <f>E453+E454+E455</f>
        <v>0</v>
      </c>
    </row>
    <row r="453" spans="2:5" x14ac:dyDescent="0.25">
      <c r="B453" s="84">
        <v>312020101</v>
      </c>
      <c r="C453" s="85" t="s">
        <v>1317</v>
      </c>
      <c r="D453" s="226"/>
      <c r="E453" s="227"/>
    </row>
    <row r="454" spans="2:5" x14ac:dyDescent="0.25">
      <c r="B454" s="84">
        <v>312020102</v>
      </c>
      <c r="C454" s="85" t="s">
        <v>1163</v>
      </c>
      <c r="D454" s="226"/>
      <c r="E454" s="227"/>
    </row>
    <row r="455" spans="2:5" x14ac:dyDescent="0.25">
      <c r="B455" s="84">
        <v>312020103</v>
      </c>
      <c r="C455" s="85" t="s">
        <v>1164</v>
      </c>
      <c r="D455" s="226"/>
      <c r="E455" s="227"/>
    </row>
    <row r="456" spans="2:5" x14ac:dyDescent="0.25">
      <c r="B456" s="84">
        <v>313</v>
      </c>
      <c r="C456" s="85" t="s">
        <v>1165</v>
      </c>
      <c r="D456" s="292">
        <f>D457</f>
        <v>0</v>
      </c>
      <c r="E456" s="293">
        <f>E457</f>
        <v>0</v>
      </c>
    </row>
    <row r="457" spans="2:5" x14ac:dyDescent="0.25">
      <c r="B457" s="84">
        <v>31301</v>
      </c>
      <c r="C457" s="85" t="s">
        <v>1166</v>
      </c>
      <c r="D457" s="300">
        <f>D458+D461</f>
        <v>0</v>
      </c>
      <c r="E457" s="305">
        <f>E458+E461</f>
        <v>0</v>
      </c>
    </row>
    <row r="458" spans="2:5" x14ac:dyDescent="0.25">
      <c r="B458" s="84">
        <v>3130101</v>
      </c>
      <c r="C458" s="85" t="s">
        <v>1167</v>
      </c>
      <c r="D458" s="302">
        <f>D459+D460</f>
        <v>0</v>
      </c>
      <c r="E458" s="304">
        <f>E459+E460</f>
        <v>0</v>
      </c>
    </row>
    <row r="459" spans="2:5" x14ac:dyDescent="0.25">
      <c r="B459" s="84">
        <v>313010101</v>
      </c>
      <c r="C459" s="85" t="s">
        <v>1168</v>
      </c>
      <c r="D459" s="226"/>
      <c r="E459" s="227"/>
    </row>
    <row r="460" spans="2:5" x14ac:dyDescent="0.25">
      <c r="B460" s="84">
        <v>313010102</v>
      </c>
      <c r="C460" s="85" t="s">
        <v>1169</v>
      </c>
      <c r="D460" s="226"/>
      <c r="E460" s="227"/>
    </row>
    <row r="461" spans="2:5" x14ac:dyDescent="0.25">
      <c r="B461" s="84">
        <v>3130102</v>
      </c>
      <c r="C461" s="85" t="s">
        <v>1170</v>
      </c>
      <c r="D461" s="302">
        <f>D462+D463+D464</f>
        <v>0</v>
      </c>
      <c r="E461" s="304">
        <f>E462+E463+E464</f>
        <v>0</v>
      </c>
    </row>
    <row r="462" spans="2:5" x14ac:dyDescent="0.25">
      <c r="B462" s="84">
        <v>313010201</v>
      </c>
      <c r="C462" s="85" t="s">
        <v>1171</v>
      </c>
      <c r="D462" s="294"/>
      <c r="E462" s="385"/>
    </row>
    <row r="463" spans="2:5" x14ac:dyDescent="0.25">
      <c r="B463" s="84">
        <v>313010202</v>
      </c>
      <c r="C463" s="85" t="s">
        <v>1172</v>
      </c>
      <c r="D463" s="294"/>
      <c r="E463" s="385"/>
    </row>
    <row r="464" spans="2:5" ht="16.5" thickBot="1" x14ac:dyDescent="0.3">
      <c r="B464" s="89">
        <v>313010203</v>
      </c>
      <c r="C464" s="90" t="s">
        <v>1173</v>
      </c>
      <c r="D464" s="387"/>
      <c r="E464" s="388"/>
    </row>
    <row r="465" spans="3:5" ht="16.5" thickTop="1" x14ac:dyDescent="0.25">
      <c r="D465" s="234"/>
      <c r="E465" s="234"/>
    </row>
    <row r="467" spans="3:5" ht="18" x14ac:dyDescent="0.25">
      <c r="C467" s="254" t="s">
        <v>1277</v>
      </c>
      <c r="D467" s="255">
        <f>D6-D284-D434</f>
        <v>0</v>
      </c>
      <c r="E467" s="318">
        <f>E6-E284-E434</f>
        <v>0</v>
      </c>
    </row>
    <row r="470" spans="3:5" ht="18" x14ac:dyDescent="0.25">
      <c r="C470" s="254" t="s">
        <v>1278</v>
      </c>
      <c r="D470" s="255">
        <f>D456- ('Cuadro de Resultado'!D6-'Cuadro de Resultado'!D135)</f>
        <v>0</v>
      </c>
      <c r="E470" s="318">
        <f>E456- ('Cuadro de Resultado'!E6-'Cuadro de Resultado'!E135)</f>
        <v>0</v>
      </c>
    </row>
  </sheetData>
  <sheetProtection algorithmName="SHA-512" hashValue="SZgVaJLjRLrT4mi5b9pBHITBfWnruXhxjcwKIe76PbE+chXqRAZdkN1OcT4TR3aAmtLnXHniHhGUsKFB+qE3Vg==" saltValue="TGX8oF7GNzXaivBYXCEFVQ==" spinCount="100000" sheet="1" objects="1" scenarios="1" formatCells="0" formatColumns="0" formatRows="0"/>
  <mergeCells count="2">
    <mergeCell ref="B3:E3"/>
    <mergeCell ref="B4:D4"/>
  </mergeCells>
  <pageMargins left="0.7" right="0.7" top="0.75" bottom="0.75" header="0.3" footer="0.3"/>
  <pageSetup paperSize="9" orientation="portrait" r:id="rId1"/>
  <ignoredErrors>
    <ignoredError sqref="D6:D10 E6:E10 D14 E14 D20:D21 E20:E21 D31:D32 E31:E32 D41:D43 E41:E43 D53:E53 D55:E55 D58:E58 D63:E63 D65:E66 D76:E76 D78:E78 D81:E81 D86:E86 D90:E90 D94:D95 E94:E95 D99 E99 D109:D110 E109:E110 D122:D124 D131:D132 E131:E132 D137:D138 E137:E138 D144:D147 E147 E144:E146 D156:D158 E156:E158 D168:E168 D170:E170 D173:E173 D178:E178 D180:D181 E180:E181 D191:E191 D193:E193 D196:E196 D201:E201 D205:E205 D209:D210 E209:E210 D219:D220 E219:E220 D227:D229 E227:E229 D237:D239 E237:E239 D253:D254 E253:E254 D260 D270:D271 E270:E271 D276:D277 E276:E277 D284:D288 E284:E288 D295:E295 D302:E302 D306:D307 E306:E307 D313:D314 E313:E314 D321:E321 D328:E328 D334:D336 E334:E336 D341:E341 D350:D351 E350:E351 D359:D360 E359:E360 D363:E363 D369:D370 E369:E370 D375:D378 D383:E383 D388:E388 D391:D392 E391:E392 D398:D399 E398:E399 D404:E404 D409:E409 D415:D417 D420:D421 E420:E421 E415:E417 D426:D427 E426:E427 D434 D436:D438 E434 E436:E438 D443:D444 E443:E444 D451:D452 D456:D458 E456:E458 D461:E461 E122:E124 E260 E375:E378 E451:E452 D13:E13" unlockedFormula="1"/>
    <ignoredError sqref="D435:E435" formula="1" unlockedFormula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AB336"/>
  <sheetViews>
    <sheetView workbookViewId="0">
      <selection activeCell="G7" sqref="G7"/>
    </sheetView>
  </sheetViews>
  <sheetFormatPr baseColWidth="10" defaultRowHeight="15.75" x14ac:dyDescent="0.25"/>
  <cols>
    <col min="1" max="1" width="5" style="72" customWidth="1"/>
    <col min="2" max="2" width="14.85546875" style="72" customWidth="1"/>
    <col min="3" max="3" width="85.85546875" style="72" customWidth="1"/>
    <col min="4" max="4" width="23.7109375" style="72" customWidth="1"/>
    <col min="5" max="5" width="23.7109375" style="221" customWidth="1"/>
    <col min="6" max="28" width="11.42578125" style="235"/>
    <col min="29" max="16384" width="11.42578125" style="22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479" t="s">
        <v>1174</v>
      </c>
      <c r="C3" s="480"/>
      <c r="D3" s="480"/>
      <c r="E3" s="506"/>
    </row>
    <row r="4" spans="2:5" x14ac:dyDescent="0.25">
      <c r="B4" s="507" t="s">
        <v>1331</v>
      </c>
      <c r="C4" s="508"/>
      <c r="D4" s="508"/>
      <c r="E4" s="406" t="s">
        <v>1330</v>
      </c>
    </row>
    <row r="5" spans="2:5" x14ac:dyDescent="0.25">
      <c r="B5" s="223" t="s">
        <v>947</v>
      </c>
      <c r="C5" s="83" t="s">
        <v>948</v>
      </c>
      <c r="D5" s="224" t="s">
        <v>889</v>
      </c>
      <c r="E5" s="225" t="s">
        <v>890</v>
      </c>
    </row>
    <row r="6" spans="2:5" x14ac:dyDescent="0.25">
      <c r="B6" s="84">
        <v>4</v>
      </c>
      <c r="C6" s="85" t="s">
        <v>179</v>
      </c>
      <c r="D6" s="303">
        <f>D7+D119</f>
        <v>0</v>
      </c>
      <c r="E6" s="308">
        <f>E7+E119</f>
        <v>0</v>
      </c>
    </row>
    <row r="7" spans="2:5" x14ac:dyDescent="0.25">
      <c r="B7" s="84">
        <v>41</v>
      </c>
      <c r="C7" s="85" t="s">
        <v>871</v>
      </c>
      <c r="D7" s="302">
        <f>D8</f>
        <v>0</v>
      </c>
      <c r="E7" s="304">
        <f>E8</f>
        <v>0</v>
      </c>
    </row>
    <row r="8" spans="2:5" x14ac:dyDescent="0.25">
      <c r="B8" s="84">
        <v>411</v>
      </c>
      <c r="C8" s="85" t="s">
        <v>182</v>
      </c>
      <c r="D8" s="298">
        <f>D9+D64+D72+D86+D103</f>
        <v>0</v>
      </c>
      <c r="E8" s="306">
        <f>E9+E64+E72+E86+E103</f>
        <v>0</v>
      </c>
    </row>
    <row r="9" spans="2:5" x14ac:dyDescent="0.25">
      <c r="B9" s="84">
        <v>41101</v>
      </c>
      <c r="C9" s="85" t="s">
        <v>184</v>
      </c>
      <c r="D9" s="292">
        <f>D10+D23+D36+D49+D62</f>
        <v>0</v>
      </c>
      <c r="E9" s="293">
        <f>E10+E23+E36+E49+E62</f>
        <v>0</v>
      </c>
    </row>
    <row r="10" spans="2:5" x14ac:dyDescent="0.25">
      <c r="B10" s="84">
        <v>4110101</v>
      </c>
      <c r="C10" s="85" t="s">
        <v>186</v>
      </c>
      <c r="D10" s="300">
        <f>D11+D12+D13+D14+D15+D16+D17+D18+D19+D20+D21+D22</f>
        <v>0</v>
      </c>
      <c r="E10" s="305">
        <f>E11+E12+E13+E14+E15+E16+E17+E18+E19+E20+E21+E22</f>
        <v>0</v>
      </c>
    </row>
    <row r="11" spans="2:5" x14ac:dyDescent="0.25">
      <c r="B11" s="84">
        <v>411010101</v>
      </c>
      <c r="C11" s="85" t="s">
        <v>188</v>
      </c>
      <c r="D11" s="226"/>
      <c r="E11" s="227"/>
    </row>
    <row r="12" spans="2:5" x14ac:dyDescent="0.25">
      <c r="B12" s="84">
        <v>411010102</v>
      </c>
      <c r="C12" s="86" t="s">
        <v>190</v>
      </c>
      <c r="D12" s="228"/>
      <c r="E12" s="227"/>
    </row>
    <row r="13" spans="2:5" x14ac:dyDescent="0.25">
      <c r="B13" s="84">
        <v>411010103</v>
      </c>
      <c r="C13" s="85" t="s">
        <v>192</v>
      </c>
      <c r="D13" s="226"/>
      <c r="E13" s="227"/>
    </row>
    <row r="14" spans="2:5" x14ac:dyDescent="0.25">
      <c r="B14" s="84">
        <v>411010104</v>
      </c>
      <c r="C14" s="86" t="s">
        <v>194</v>
      </c>
      <c r="D14" s="228"/>
      <c r="E14" s="227"/>
    </row>
    <row r="15" spans="2:5" x14ac:dyDescent="0.25">
      <c r="B15" s="84">
        <v>411010105</v>
      </c>
      <c r="C15" s="85" t="s">
        <v>196</v>
      </c>
      <c r="D15" s="226"/>
      <c r="E15" s="227"/>
    </row>
    <row r="16" spans="2:5" x14ac:dyDescent="0.25">
      <c r="B16" s="84">
        <v>411010106</v>
      </c>
      <c r="C16" s="85" t="s">
        <v>198</v>
      </c>
      <c r="D16" s="226"/>
      <c r="E16" s="227"/>
    </row>
    <row r="17" spans="2:5" x14ac:dyDescent="0.25">
      <c r="B17" s="84">
        <v>411010107</v>
      </c>
      <c r="C17" s="85" t="s">
        <v>200</v>
      </c>
      <c r="D17" s="226"/>
      <c r="E17" s="227"/>
    </row>
    <row r="18" spans="2:5" x14ac:dyDescent="0.25">
      <c r="B18" s="84">
        <v>411010108</v>
      </c>
      <c r="C18" s="85" t="s">
        <v>202</v>
      </c>
      <c r="D18" s="226"/>
      <c r="E18" s="227"/>
    </row>
    <row r="19" spans="2:5" x14ac:dyDescent="0.25">
      <c r="B19" s="84">
        <v>411010109</v>
      </c>
      <c r="C19" s="86" t="s">
        <v>204</v>
      </c>
      <c r="D19" s="228"/>
      <c r="E19" s="227"/>
    </row>
    <row r="20" spans="2:5" x14ac:dyDescent="0.25">
      <c r="B20" s="84">
        <v>411010110</v>
      </c>
      <c r="C20" s="86" t="s">
        <v>206</v>
      </c>
      <c r="D20" s="228"/>
      <c r="E20" s="227"/>
    </row>
    <row r="21" spans="2:5" x14ac:dyDescent="0.25">
      <c r="B21" s="84">
        <v>411010111</v>
      </c>
      <c r="C21" s="85" t="s">
        <v>208</v>
      </c>
      <c r="D21" s="226"/>
      <c r="E21" s="227"/>
    </row>
    <row r="22" spans="2:5" x14ac:dyDescent="0.25">
      <c r="B22" s="84">
        <v>411010112</v>
      </c>
      <c r="C22" s="85" t="s">
        <v>210</v>
      </c>
      <c r="D22" s="226"/>
      <c r="E22" s="227"/>
    </row>
    <row r="23" spans="2:5" x14ac:dyDescent="0.25">
      <c r="B23" s="84">
        <v>4110102</v>
      </c>
      <c r="C23" s="85" t="s">
        <v>212</v>
      </c>
      <c r="D23" s="300">
        <f>D24+D25+D26+D27+D28+D29+D30+D31+D32+D33+D34+D35</f>
        <v>0</v>
      </c>
      <c r="E23" s="305">
        <f>E24+E25+E26+E27+E28+E29+E30+E31+E32+E33+E34+E35</f>
        <v>0</v>
      </c>
    </row>
    <row r="24" spans="2:5" x14ac:dyDescent="0.25">
      <c r="B24" s="84">
        <v>411010201</v>
      </c>
      <c r="C24" s="85" t="s">
        <v>214</v>
      </c>
      <c r="D24" s="226"/>
      <c r="E24" s="227"/>
    </row>
    <row r="25" spans="2:5" x14ac:dyDescent="0.25">
      <c r="B25" s="84">
        <v>411010202</v>
      </c>
      <c r="C25" s="85" t="s">
        <v>216</v>
      </c>
      <c r="D25" s="226"/>
      <c r="E25" s="227"/>
    </row>
    <row r="26" spans="2:5" x14ac:dyDescent="0.25">
      <c r="B26" s="84">
        <v>411010203</v>
      </c>
      <c r="C26" s="85" t="s">
        <v>218</v>
      </c>
      <c r="D26" s="226"/>
      <c r="E26" s="227"/>
    </row>
    <row r="27" spans="2:5" x14ac:dyDescent="0.25">
      <c r="B27" s="84">
        <v>411010204</v>
      </c>
      <c r="C27" s="85" t="s">
        <v>220</v>
      </c>
      <c r="D27" s="226"/>
      <c r="E27" s="227"/>
    </row>
    <row r="28" spans="2:5" x14ac:dyDescent="0.25">
      <c r="B28" s="84">
        <v>411010205</v>
      </c>
      <c r="C28" s="85" t="s">
        <v>222</v>
      </c>
      <c r="D28" s="226"/>
      <c r="E28" s="227"/>
    </row>
    <row r="29" spans="2:5" x14ac:dyDescent="0.25">
      <c r="B29" s="84">
        <v>411010206</v>
      </c>
      <c r="C29" s="85" t="s">
        <v>224</v>
      </c>
      <c r="D29" s="226"/>
      <c r="E29" s="227"/>
    </row>
    <row r="30" spans="2:5" x14ac:dyDescent="0.25">
      <c r="B30" s="84">
        <v>411010207</v>
      </c>
      <c r="C30" s="85" t="s">
        <v>226</v>
      </c>
      <c r="D30" s="226"/>
      <c r="E30" s="227"/>
    </row>
    <row r="31" spans="2:5" x14ac:dyDescent="0.25">
      <c r="B31" s="84">
        <v>411010208</v>
      </c>
      <c r="C31" s="85" t="s">
        <v>228</v>
      </c>
      <c r="D31" s="226"/>
      <c r="E31" s="227"/>
    </row>
    <row r="32" spans="2:5" x14ac:dyDescent="0.25">
      <c r="B32" s="84">
        <v>411010209</v>
      </c>
      <c r="C32" s="85" t="s">
        <v>230</v>
      </c>
      <c r="D32" s="226"/>
      <c r="E32" s="227"/>
    </row>
    <row r="33" spans="2:5" x14ac:dyDescent="0.25">
      <c r="B33" s="84">
        <v>411010210</v>
      </c>
      <c r="C33" s="85" t="s">
        <v>232</v>
      </c>
      <c r="D33" s="226"/>
      <c r="E33" s="227"/>
    </row>
    <row r="34" spans="2:5" x14ac:dyDescent="0.25">
      <c r="B34" s="84">
        <v>411010211</v>
      </c>
      <c r="C34" s="85" t="s">
        <v>234</v>
      </c>
      <c r="D34" s="226"/>
      <c r="E34" s="227"/>
    </row>
    <row r="35" spans="2:5" x14ac:dyDescent="0.25">
      <c r="B35" s="84">
        <v>411010212</v>
      </c>
      <c r="C35" s="85" t="s">
        <v>236</v>
      </c>
      <c r="D35" s="226"/>
      <c r="E35" s="227"/>
    </row>
    <row r="36" spans="2:5" x14ac:dyDescent="0.25">
      <c r="B36" s="84">
        <v>4110103</v>
      </c>
      <c r="C36" s="85" t="s">
        <v>238</v>
      </c>
      <c r="D36" s="300">
        <f>D37+D38+D39+D40+D41+D42+D43+D44+D45+D46+D47+D48</f>
        <v>0</v>
      </c>
      <c r="E36" s="305">
        <f>E37+E38+E39+E40+E41+E42+E43+E44+E45+E46+E47+E48</f>
        <v>0</v>
      </c>
    </row>
    <row r="37" spans="2:5" x14ac:dyDescent="0.25">
      <c r="B37" s="84">
        <v>411010301</v>
      </c>
      <c r="C37" s="85" t="s">
        <v>240</v>
      </c>
      <c r="D37" s="226"/>
      <c r="E37" s="227"/>
    </row>
    <row r="38" spans="2:5" x14ac:dyDescent="0.25">
      <c r="B38" s="84">
        <v>411010302</v>
      </c>
      <c r="C38" s="85" t="s">
        <v>242</v>
      </c>
      <c r="D38" s="226"/>
      <c r="E38" s="227"/>
    </row>
    <row r="39" spans="2:5" x14ac:dyDescent="0.25">
      <c r="B39" s="84">
        <v>411010303</v>
      </c>
      <c r="C39" s="85" t="s">
        <v>244</v>
      </c>
      <c r="D39" s="226"/>
      <c r="E39" s="227"/>
    </row>
    <row r="40" spans="2:5" x14ac:dyDescent="0.25">
      <c r="B40" s="84">
        <v>411010304</v>
      </c>
      <c r="C40" s="85" t="s">
        <v>246</v>
      </c>
      <c r="D40" s="226"/>
      <c r="E40" s="227"/>
    </row>
    <row r="41" spans="2:5" x14ac:dyDescent="0.25">
      <c r="B41" s="84">
        <v>411010305</v>
      </c>
      <c r="C41" s="85" t="s">
        <v>248</v>
      </c>
      <c r="D41" s="226"/>
      <c r="E41" s="227"/>
    </row>
    <row r="42" spans="2:5" x14ac:dyDescent="0.25">
      <c r="B42" s="84">
        <v>411010306</v>
      </c>
      <c r="C42" s="85" t="s">
        <v>250</v>
      </c>
      <c r="D42" s="226"/>
      <c r="E42" s="227"/>
    </row>
    <row r="43" spans="2:5" x14ac:dyDescent="0.25">
      <c r="B43" s="84">
        <v>411010307</v>
      </c>
      <c r="C43" s="85" t="s">
        <v>252</v>
      </c>
      <c r="D43" s="226"/>
      <c r="E43" s="227"/>
    </row>
    <row r="44" spans="2:5" x14ac:dyDescent="0.25">
      <c r="B44" s="84">
        <v>411010308</v>
      </c>
      <c r="C44" s="85" t="s">
        <v>254</v>
      </c>
      <c r="D44" s="226"/>
      <c r="E44" s="227"/>
    </row>
    <row r="45" spans="2:5" x14ac:dyDescent="0.25">
      <c r="B45" s="84">
        <v>411010309</v>
      </c>
      <c r="C45" s="85" t="s">
        <v>256</v>
      </c>
      <c r="D45" s="226"/>
      <c r="E45" s="227"/>
    </row>
    <row r="46" spans="2:5" x14ac:dyDescent="0.25">
      <c r="B46" s="84">
        <v>411010310</v>
      </c>
      <c r="C46" s="85" t="s">
        <v>258</v>
      </c>
      <c r="D46" s="226"/>
      <c r="E46" s="227"/>
    </row>
    <row r="47" spans="2:5" x14ac:dyDescent="0.25">
      <c r="B47" s="84">
        <v>411010311</v>
      </c>
      <c r="C47" s="85" t="s">
        <v>260</v>
      </c>
      <c r="D47" s="226"/>
      <c r="E47" s="227"/>
    </row>
    <row r="48" spans="2:5" x14ac:dyDescent="0.25">
      <c r="B48" s="84">
        <v>411010312</v>
      </c>
      <c r="C48" s="85" t="s">
        <v>262</v>
      </c>
      <c r="D48" s="226"/>
      <c r="E48" s="227"/>
    </row>
    <row r="49" spans="2:5" x14ac:dyDescent="0.25">
      <c r="B49" s="84">
        <v>4110104</v>
      </c>
      <c r="C49" s="85" t="s">
        <v>264</v>
      </c>
      <c r="D49" s="300">
        <f>D50+D51+D52+D53+D54+D55+D56+D57+D58+D59+D60+D61</f>
        <v>0</v>
      </c>
      <c r="E49" s="305">
        <f>E50+E51+E52+E53+E54+E55+E56+E57+E58+E59+E60+E61</f>
        <v>0</v>
      </c>
    </row>
    <row r="50" spans="2:5" x14ac:dyDescent="0.25">
      <c r="B50" s="84">
        <v>411010401</v>
      </c>
      <c r="C50" s="85" t="s">
        <v>266</v>
      </c>
      <c r="D50" s="226"/>
      <c r="E50" s="227"/>
    </row>
    <row r="51" spans="2:5" x14ac:dyDescent="0.25">
      <c r="B51" s="84">
        <v>411010402</v>
      </c>
      <c r="C51" s="85" t="s">
        <v>268</v>
      </c>
      <c r="D51" s="226"/>
      <c r="E51" s="227"/>
    </row>
    <row r="52" spans="2:5" x14ac:dyDescent="0.25">
      <c r="B52" s="84">
        <v>411010403</v>
      </c>
      <c r="C52" s="85" t="s">
        <v>270</v>
      </c>
      <c r="D52" s="226"/>
      <c r="E52" s="227"/>
    </row>
    <row r="53" spans="2:5" x14ac:dyDescent="0.25">
      <c r="B53" s="84">
        <v>411010404</v>
      </c>
      <c r="C53" s="85" t="s">
        <v>272</v>
      </c>
      <c r="D53" s="226"/>
      <c r="E53" s="227"/>
    </row>
    <row r="54" spans="2:5" x14ac:dyDescent="0.25">
      <c r="B54" s="84">
        <v>411010405</v>
      </c>
      <c r="C54" s="85" t="s">
        <v>274</v>
      </c>
      <c r="D54" s="226"/>
      <c r="E54" s="227"/>
    </row>
    <row r="55" spans="2:5" x14ac:dyDescent="0.25">
      <c r="B55" s="84">
        <v>411010406</v>
      </c>
      <c r="C55" s="85" t="s">
        <v>276</v>
      </c>
      <c r="D55" s="226"/>
      <c r="E55" s="227"/>
    </row>
    <row r="56" spans="2:5" x14ac:dyDescent="0.25">
      <c r="B56" s="84">
        <v>411010407</v>
      </c>
      <c r="C56" s="85" t="s">
        <v>278</v>
      </c>
      <c r="D56" s="226"/>
      <c r="E56" s="227"/>
    </row>
    <row r="57" spans="2:5" x14ac:dyDescent="0.25">
      <c r="B57" s="84">
        <v>411010408</v>
      </c>
      <c r="C57" s="85" t="s">
        <v>280</v>
      </c>
      <c r="D57" s="226"/>
      <c r="E57" s="227"/>
    </row>
    <row r="58" spans="2:5" x14ac:dyDescent="0.25">
      <c r="B58" s="84">
        <v>411010409</v>
      </c>
      <c r="C58" s="85" t="s">
        <v>282</v>
      </c>
      <c r="D58" s="226"/>
      <c r="E58" s="227"/>
    </row>
    <row r="59" spans="2:5" x14ac:dyDescent="0.25">
      <c r="B59" s="84">
        <v>411010410</v>
      </c>
      <c r="C59" s="85" t="s">
        <v>284</v>
      </c>
      <c r="D59" s="226"/>
      <c r="E59" s="227"/>
    </row>
    <row r="60" spans="2:5" x14ac:dyDescent="0.25">
      <c r="B60" s="84">
        <v>411010411</v>
      </c>
      <c r="C60" s="85" t="s">
        <v>286</v>
      </c>
      <c r="D60" s="226"/>
      <c r="E60" s="227"/>
    </row>
    <row r="61" spans="2:5" x14ac:dyDescent="0.25">
      <c r="B61" s="84">
        <v>411010412</v>
      </c>
      <c r="C61" s="85" t="s">
        <v>288</v>
      </c>
      <c r="D61" s="226"/>
      <c r="E61" s="227"/>
    </row>
    <row r="62" spans="2:5" x14ac:dyDescent="0.25">
      <c r="B62" s="84">
        <v>4110105</v>
      </c>
      <c r="C62" s="85" t="s">
        <v>290</v>
      </c>
      <c r="D62" s="300">
        <f>D63</f>
        <v>0</v>
      </c>
      <c r="E62" s="305">
        <f>E63</f>
        <v>0</v>
      </c>
    </row>
    <row r="63" spans="2:5" x14ac:dyDescent="0.25">
      <c r="B63" s="84">
        <v>411010501</v>
      </c>
      <c r="C63" s="85" t="s">
        <v>290</v>
      </c>
      <c r="D63" s="294">
        <v>0</v>
      </c>
      <c r="E63" s="385">
        <v>0</v>
      </c>
    </row>
    <row r="64" spans="2:5" x14ac:dyDescent="0.25">
      <c r="B64" s="84">
        <v>41102</v>
      </c>
      <c r="C64" s="85" t="s">
        <v>293</v>
      </c>
      <c r="D64" s="298">
        <f>D65</f>
        <v>0</v>
      </c>
      <c r="E64" s="306">
        <f>E65</f>
        <v>0</v>
      </c>
    </row>
    <row r="65" spans="2:5" x14ac:dyDescent="0.25">
      <c r="B65" s="84">
        <v>4110201</v>
      </c>
      <c r="C65" s="85" t="s">
        <v>293</v>
      </c>
      <c r="D65" s="292">
        <f>D66+D67+D68+D69+D70+D71</f>
        <v>0</v>
      </c>
      <c r="E65" s="293">
        <f>E66+E67+E68+E69+E70+E71</f>
        <v>0</v>
      </c>
    </row>
    <row r="66" spans="2:5" x14ac:dyDescent="0.25">
      <c r="B66" s="84">
        <v>411020101</v>
      </c>
      <c r="C66" s="85" t="s">
        <v>296</v>
      </c>
      <c r="D66" s="226"/>
      <c r="E66" s="227"/>
    </row>
    <row r="67" spans="2:5" x14ac:dyDescent="0.25">
      <c r="B67" s="84">
        <v>411020102</v>
      </c>
      <c r="C67" s="85" t="s">
        <v>298</v>
      </c>
      <c r="D67" s="226"/>
      <c r="E67" s="227"/>
    </row>
    <row r="68" spans="2:5" x14ac:dyDescent="0.25">
      <c r="B68" s="84">
        <v>411020103</v>
      </c>
      <c r="C68" s="85" t="s">
        <v>300</v>
      </c>
      <c r="D68" s="226"/>
      <c r="E68" s="227"/>
    </row>
    <row r="69" spans="2:5" x14ac:dyDescent="0.25">
      <c r="B69" s="84">
        <v>411020104</v>
      </c>
      <c r="C69" s="85" t="s">
        <v>302</v>
      </c>
      <c r="D69" s="226"/>
      <c r="E69" s="227"/>
    </row>
    <row r="70" spans="2:5" x14ac:dyDescent="0.25">
      <c r="B70" s="84">
        <v>411020105</v>
      </c>
      <c r="C70" s="85" t="s">
        <v>304</v>
      </c>
      <c r="D70" s="226"/>
      <c r="E70" s="227"/>
    </row>
    <row r="71" spans="2:5" x14ac:dyDescent="0.25">
      <c r="B71" s="84">
        <v>411020106</v>
      </c>
      <c r="C71" s="85" t="s">
        <v>1175</v>
      </c>
      <c r="D71" s="226"/>
      <c r="E71" s="227"/>
    </row>
    <row r="72" spans="2:5" x14ac:dyDescent="0.25">
      <c r="B72" s="84">
        <v>41103</v>
      </c>
      <c r="C72" s="85" t="s">
        <v>308</v>
      </c>
      <c r="D72" s="303">
        <f>D73+D77</f>
        <v>0</v>
      </c>
      <c r="E72" s="386">
        <f>E73+E77</f>
        <v>0</v>
      </c>
    </row>
    <row r="73" spans="2:5" x14ac:dyDescent="0.25">
      <c r="B73" s="84">
        <v>4110301</v>
      </c>
      <c r="C73" s="85" t="s">
        <v>310</v>
      </c>
      <c r="D73" s="292">
        <f>D74+D75+D76</f>
        <v>0</v>
      </c>
      <c r="E73" s="293">
        <f>E74+E75+E76</f>
        <v>0</v>
      </c>
    </row>
    <row r="74" spans="2:5" x14ac:dyDescent="0.25">
      <c r="B74" s="84">
        <v>411030101</v>
      </c>
      <c r="C74" s="85" t="s">
        <v>872</v>
      </c>
      <c r="D74" s="226"/>
      <c r="E74" s="227"/>
    </row>
    <row r="75" spans="2:5" x14ac:dyDescent="0.25">
      <c r="B75" s="84">
        <v>411030102</v>
      </c>
      <c r="C75" s="85" t="s">
        <v>313</v>
      </c>
      <c r="D75" s="226"/>
      <c r="E75" s="227"/>
    </row>
    <row r="76" spans="2:5" x14ac:dyDescent="0.25">
      <c r="B76" s="84">
        <v>411030103</v>
      </c>
      <c r="C76" s="85" t="s">
        <v>315</v>
      </c>
      <c r="D76" s="226"/>
      <c r="E76" s="227"/>
    </row>
    <row r="77" spans="2:5" x14ac:dyDescent="0.25">
      <c r="B77" s="84">
        <v>4110302</v>
      </c>
      <c r="C77" s="85" t="s">
        <v>317</v>
      </c>
      <c r="D77" s="292">
        <f>D78+D79+D80+D81+D82+D83+D84+D85</f>
        <v>0</v>
      </c>
      <c r="E77" s="293">
        <f>E78+E79+E80+E81+E82+E83+E84+E85</f>
        <v>0</v>
      </c>
    </row>
    <row r="78" spans="2:5" x14ac:dyDescent="0.25">
      <c r="B78" s="84">
        <v>411030201</v>
      </c>
      <c r="C78" s="85" t="s">
        <v>319</v>
      </c>
      <c r="D78" s="226"/>
      <c r="E78" s="227"/>
    </row>
    <row r="79" spans="2:5" x14ac:dyDescent="0.25">
      <c r="B79" s="84">
        <v>411030202</v>
      </c>
      <c r="C79" s="85" t="s">
        <v>321</v>
      </c>
      <c r="D79" s="226"/>
      <c r="E79" s="227"/>
    </row>
    <row r="80" spans="2:5" x14ac:dyDescent="0.25">
      <c r="B80" s="84">
        <v>411030203</v>
      </c>
      <c r="C80" s="85" t="s">
        <v>323</v>
      </c>
      <c r="D80" s="226"/>
      <c r="E80" s="227"/>
    </row>
    <row r="81" spans="2:5" x14ac:dyDescent="0.25">
      <c r="B81" s="84">
        <v>411030204</v>
      </c>
      <c r="C81" s="85" t="s">
        <v>325</v>
      </c>
      <c r="D81" s="226"/>
      <c r="E81" s="227"/>
    </row>
    <row r="82" spans="2:5" x14ac:dyDescent="0.25">
      <c r="B82" s="84">
        <v>411030205</v>
      </c>
      <c r="C82" s="85" t="s">
        <v>327</v>
      </c>
      <c r="D82" s="226"/>
      <c r="E82" s="227"/>
    </row>
    <row r="83" spans="2:5" x14ac:dyDescent="0.25">
      <c r="B83" s="84">
        <v>411030206</v>
      </c>
      <c r="C83" s="85" t="s">
        <v>873</v>
      </c>
      <c r="D83" s="226"/>
      <c r="E83" s="227"/>
    </row>
    <row r="84" spans="2:5" x14ac:dyDescent="0.25">
      <c r="B84" s="84">
        <v>411030207</v>
      </c>
      <c r="C84" s="85" t="s">
        <v>330</v>
      </c>
      <c r="D84" s="226"/>
      <c r="E84" s="227"/>
    </row>
    <row r="85" spans="2:5" x14ac:dyDescent="0.25">
      <c r="B85" s="84">
        <v>411030208</v>
      </c>
      <c r="C85" s="85" t="s">
        <v>332</v>
      </c>
      <c r="D85" s="226"/>
      <c r="E85" s="227"/>
    </row>
    <row r="86" spans="2:5" x14ac:dyDescent="0.25">
      <c r="B86" s="84">
        <v>41104</v>
      </c>
      <c r="C86" s="85" t="s">
        <v>334</v>
      </c>
      <c r="D86" s="298">
        <f>D87+D91</f>
        <v>0</v>
      </c>
      <c r="E86" s="306">
        <f>E87+E91</f>
        <v>0</v>
      </c>
    </row>
    <row r="87" spans="2:5" x14ac:dyDescent="0.25">
      <c r="B87" s="84">
        <v>4110401</v>
      </c>
      <c r="C87" s="85" t="s">
        <v>336</v>
      </c>
      <c r="D87" s="292">
        <f>D88+D89+D90</f>
        <v>0</v>
      </c>
      <c r="E87" s="293">
        <f>E88+E89+E90</f>
        <v>0</v>
      </c>
    </row>
    <row r="88" spans="2:5" x14ac:dyDescent="0.25">
      <c r="B88" s="84">
        <v>411040101</v>
      </c>
      <c r="C88" s="85" t="s">
        <v>338</v>
      </c>
      <c r="D88" s="226"/>
      <c r="E88" s="227"/>
    </row>
    <row r="89" spans="2:5" x14ac:dyDescent="0.25">
      <c r="B89" s="84">
        <v>411040102</v>
      </c>
      <c r="C89" s="85" t="s">
        <v>340</v>
      </c>
      <c r="D89" s="226"/>
      <c r="E89" s="227"/>
    </row>
    <row r="90" spans="2:5" x14ac:dyDescent="0.25">
      <c r="B90" s="84">
        <v>411040103</v>
      </c>
      <c r="C90" s="85" t="s">
        <v>342</v>
      </c>
      <c r="D90" s="226"/>
      <c r="E90" s="227"/>
    </row>
    <row r="91" spans="2:5" x14ac:dyDescent="0.25">
      <c r="B91" s="84">
        <v>4110402</v>
      </c>
      <c r="C91" s="85" t="s">
        <v>344</v>
      </c>
      <c r="D91" s="292">
        <f>D92+D93+D94+D95+D96+D97+D98+D99+D100+D101+D102</f>
        <v>0</v>
      </c>
      <c r="E91" s="293">
        <f>E92+E93+E94+E95+E96+E97+E98+E99+E100+E101+E102</f>
        <v>0</v>
      </c>
    </row>
    <row r="92" spans="2:5" x14ac:dyDescent="0.25">
      <c r="B92" s="84">
        <v>411040201</v>
      </c>
      <c r="C92" s="85" t="s">
        <v>346</v>
      </c>
      <c r="D92" s="226"/>
      <c r="E92" s="227"/>
    </row>
    <row r="93" spans="2:5" x14ac:dyDescent="0.25">
      <c r="B93" s="84">
        <v>411040202</v>
      </c>
      <c r="C93" s="85" t="s">
        <v>348</v>
      </c>
      <c r="D93" s="226"/>
      <c r="E93" s="227"/>
    </row>
    <row r="94" spans="2:5" x14ac:dyDescent="0.25">
      <c r="B94" s="84">
        <v>411040203</v>
      </c>
      <c r="C94" s="85" t="s">
        <v>350</v>
      </c>
      <c r="D94" s="226"/>
      <c r="E94" s="227"/>
    </row>
    <row r="95" spans="2:5" x14ac:dyDescent="0.25">
      <c r="B95" s="84">
        <v>411040204</v>
      </c>
      <c r="C95" s="85" t="s">
        <v>352</v>
      </c>
      <c r="D95" s="226"/>
      <c r="E95" s="227"/>
    </row>
    <row r="96" spans="2:5" x14ac:dyDescent="0.25">
      <c r="B96" s="84">
        <v>411040205</v>
      </c>
      <c r="C96" s="85" t="s">
        <v>354</v>
      </c>
      <c r="D96" s="226"/>
      <c r="E96" s="227"/>
    </row>
    <row r="97" spans="2:5" x14ac:dyDescent="0.25">
      <c r="B97" s="84">
        <v>411040206</v>
      </c>
      <c r="C97" s="85" t="s">
        <v>356</v>
      </c>
      <c r="D97" s="226"/>
      <c r="E97" s="227"/>
    </row>
    <row r="98" spans="2:5" x14ac:dyDescent="0.25">
      <c r="B98" s="84">
        <v>411040207</v>
      </c>
      <c r="C98" s="85" t="s">
        <v>358</v>
      </c>
      <c r="D98" s="226"/>
      <c r="E98" s="227"/>
    </row>
    <row r="99" spans="2:5" x14ac:dyDescent="0.25">
      <c r="B99" s="84">
        <v>411040208</v>
      </c>
      <c r="C99" s="85" t="s">
        <v>360</v>
      </c>
      <c r="D99" s="226"/>
      <c r="E99" s="227"/>
    </row>
    <row r="100" spans="2:5" x14ac:dyDescent="0.25">
      <c r="B100" s="84">
        <v>411040209</v>
      </c>
      <c r="C100" s="85" t="s">
        <v>362</v>
      </c>
      <c r="D100" s="226"/>
      <c r="E100" s="227"/>
    </row>
    <row r="101" spans="2:5" x14ac:dyDescent="0.25">
      <c r="B101" s="84">
        <v>411040210</v>
      </c>
      <c r="C101" s="85" t="s">
        <v>364</v>
      </c>
      <c r="D101" s="226"/>
      <c r="E101" s="227"/>
    </row>
    <row r="102" spans="2:5" x14ac:dyDescent="0.25">
      <c r="B102" s="84">
        <v>411040211</v>
      </c>
      <c r="C102" s="85" t="s">
        <v>366</v>
      </c>
      <c r="D102" s="226"/>
      <c r="E102" s="227"/>
    </row>
    <row r="103" spans="2:5" x14ac:dyDescent="0.25">
      <c r="B103" s="84">
        <v>41105</v>
      </c>
      <c r="C103" s="85" t="s">
        <v>368</v>
      </c>
      <c r="D103" s="298">
        <f>D104+D110+D116</f>
        <v>0</v>
      </c>
      <c r="E103" s="306">
        <f>E104+E110+E116</f>
        <v>0</v>
      </c>
    </row>
    <row r="104" spans="2:5" x14ac:dyDescent="0.25">
      <c r="B104" s="84">
        <v>4110501</v>
      </c>
      <c r="C104" s="85" t="s">
        <v>370</v>
      </c>
      <c r="D104" s="292">
        <f>D105+D106+D107+D108+D109</f>
        <v>0</v>
      </c>
      <c r="E104" s="293">
        <f>E105+E106+E107+E108+E109</f>
        <v>0</v>
      </c>
    </row>
    <row r="105" spans="2:5" x14ac:dyDescent="0.25">
      <c r="B105" s="84">
        <v>411050101</v>
      </c>
      <c r="C105" s="85" t="s">
        <v>372</v>
      </c>
      <c r="D105" s="226"/>
      <c r="E105" s="227"/>
    </row>
    <row r="106" spans="2:5" x14ac:dyDescent="0.25">
      <c r="B106" s="84">
        <v>411050102</v>
      </c>
      <c r="C106" s="85" t="s">
        <v>374</v>
      </c>
      <c r="D106" s="226"/>
      <c r="E106" s="227"/>
    </row>
    <row r="107" spans="2:5" x14ac:dyDescent="0.25">
      <c r="B107" s="84">
        <v>411050103</v>
      </c>
      <c r="C107" s="85" t="s">
        <v>376</v>
      </c>
      <c r="D107" s="226"/>
      <c r="E107" s="227"/>
    </row>
    <row r="108" spans="2:5" x14ac:dyDescent="0.25">
      <c r="B108" s="84">
        <v>411050104</v>
      </c>
      <c r="C108" s="85" t="s">
        <v>378</v>
      </c>
      <c r="D108" s="226"/>
      <c r="E108" s="227"/>
    </row>
    <row r="109" spans="2:5" x14ac:dyDescent="0.25">
      <c r="B109" s="84">
        <v>411050105</v>
      </c>
      <c r="C109" s="85" t="s">
        <v>366</v>
      </c>
      <c r="D109" s="226"/>
      <c r="E109" s="227"/>
    </row>
    <row r="110" spans="2:5" x14ac:dyDescent="0.25">
      <c r="B110" s="84">
        <v>4110502</v>
      </c>
      <c r="C110" s="85" t="s">
        <v>381</v>
      </c>
      <c r="D110" s="292">
        <f>D111+D112+D113+D114+D115</f>
        <v>0</v>
      </c>
      <c r="E110" s="293">
        <f>E111+E112+E113+E114+E115</f>
        <v>0</v>
      </c>
    </row>
    <row r="111" spans="2:5" x14ac:dyDescent="0.25">
      <c r="B111" s="84">
        <v>411050201</v>
      </c>
      <c r="C111" s="85" t="s">
        <v>372</v>
      </c>
      <c r="D111" s="226"/>
      <c r="E111" s="227"/>
    </row>
    <row r="112" spans="2:5" x14ac:dyDescent="0.25">
      <c r="B112" s="84">
        <v>411050202</v>
      </c>
      <c r="C112" s="85" t="s">
        <v>374</v>
      </c>
      <c r="D112" s="226"/>
      <c r="E112" s="227"/>
    </row>
    <row r="113" spans="2:5" x14ac:dyDescent="0.25">
      <c r="B113" s="84">
        <v>411050203</v>
      </c>
      <c r="C113" s="85" t="s">
        <v>376</v>
      </c>
      <c r="D113" s="226"/>
      <c r="E113" s="227"/>
    </row>
    <row r="114" spans="2:5" x14ac:dyDescent="0.25">
      <c r="B114" s="84">
        <v>411050204</v>
      </c>
      <c r="C114" s="85" t="s">
        <v>378</v>
      </c>
      <c r="D114" s="226"/>
      <c r="E114" s="227"/>
    </row>
    <row r="115" spans="2:5" x14ac:dyDescent="0.25">
      <c r="B115" s="84">
        <v>411050205</v>
      </c>
      <c r="C115" s="85" t="s">
        <v>366</v>
      </c>
      <c r="D115" s="226"/>
      <c r="E115" s="227"/>
    </row>
    <row r="116" spans="2:5" x14ac:dyDescent="0.25">
      <c r="B116" s="84">
        <v>4110503</v>
      </c>
      <c r="C116" s="85" t="s">
        <v>388</v>
      </c>
      <c r="D116" s="292">
        <f>D117+D118</f>
        <v>0</v>
      </c>
      <c r="E116" s="293">
        <f>E117+E118</f>
        <v>0</v>
      </c>
    </row>
    <row r="117" spans="2:5" x14ac:dyDescent="0.25">
      <c r="B117" s="84">
        <v>411050301</v>
      </c>
      <c r="C117" s="85" t="s">
        <v>390</v>
      </c>
      <c r="D117" s="226"/>
      <c r="E117" s="227"/>
    </row>
    <row r="118" spans="2:5" x14ac:dyDescent="0.25">
      <c r="B118" s="84">
        <v>411050302</v>
      </c>
      <c r="C118" s="85" t="s">
        <v>392</v>
      </c>
      <c r="D118" s="226"/>
      <c r="E118" s="227"/>
    </row>
    <row r="119" spans="2:5" x14ac:dyDescent="0.25">
      <c r="B119" s="84">
        <v>42</v>
      </c>
      <c r="C119" s="85" t="s">
        <v>874</v>
      </c>
      <c r="D119" s="298">
        <f>D120</f>
        <v>0</v>
      </c>
      <c r="E119" s="306">
        <f>E120</f>
        <v>0</v>
      </c>
    </row>
    <row r="120" spans="2:5" x14ac:dyDescent="0.25">
      <c r="B120" s="84">
        <v>421</v>
      </c>
      <c r="C120" s="85" t="s">
        <v>395</v>
      </c>
      <c r="D120" s="292">
        <f>D121+D131</f>
        <v>0</v>
      </c>
      <c r="E120" s="293">
        <f>E121+E131</f>
        <v>0</v>
      </c>
    </row>
    <row r="121" spans="2:5" x14ac:dyDescent="0.25">
      <c r="B121" s="84">
        <v>42101</v>
      </c>
      <c r="C121" s="85" t="s">
        <v>397</v>
      </c>
      <c r="D121" s="300">
        <f>D122</f>
        <v>0</v>
      </c>
      <c r="E121" s="305">
        <f>E122</f>
        <v>0</v>
      </c>
    </row>
    <row r="122" spans="2:5" x14ac:dyDescent="0.25">
      <c r="B122" s="84">
        <v>4210101</v>
      </c>
      <c r="C122" s="85" t="s">
        <v>397</v>
      </c>
      <c r="D122" s="302">
        <f>D123+D124+D125+D126+D127+D128+D129+D130</f>
        <v>0</v>
      </c>
      <c r="E122" s="304">
        <f>E123+E124+E125+E126+E127+E128+E129+E130</f>
        <v>0</v>
      </c>
    </row>
    <row r="123" spans="2:5" x14ac:dyDescent="0.25">
      <c r="B123" s="84">
        <v>421010101</v>
      </c>
      <c r="C123" s="85" t="s">
        <v>400</v>
      </c>
      <c r="D123" s="226"/>
      <c r="E123" s="227"/>
    </row>
    <row r="124" spans="2:5" x14ac:dyDescent="0.25">
      <c r="B124" s="84">
        <v>421010102</v>
      </c>
      <c r="C124" s="85" t="s">
        <v>402</v>
      </c>
      <c r="D124" s="226"/>
      <c r="E124" s="227"/>
    </row>
    <row r="125" spans="2:5" x14ac:dyDescent="0.25">
      <c r="B125" s="84">
        <v>421010103</v>
      </c>
      <c r="C125" s="85" t="s">
        <v>404</v>
      </c>
      <c r="D125" s="226"/>
      <c r="E125" s="227"/>
    </row>
    <row r="126" spans="2:5" x14ac:dyDescent="0.25">
      <c r="B126" s="84">
        <v>421010104</v>
      </c>
      <c r="C126" s="85" t="s">
        <v>406</v>
      </c>
      <c r="D126" s="226"/>
      <c r="E126" s="227"/>
    </row>
    <row r="127" spans="2:5" x14ac:dyDescent="0.25">
      <c r="B127" s="84">
        <v>421010105</v>
      </c>
      <c r="C127" s="85" t="s">
        <v>408</v>
      </c>
      <c r="D127" s="226"/>
      <c r="E127" s="227"/>
    </row>
    <row r="128" spans="2:5" x14ac:dyDescent="0.25">
      <c r="B128" s="84">
        <v>421010106</v>
      </c>
      <c r="C128" s="85" t="s">
        <v>410</v>
      </c>
      <c r="D128" s="226"/>
      <c r="E128" s="227"/>
    </row>
    <row r="129" spans="2:5" x14ac:dyDescent="0.25">
      <c r="B129" s="84">
        <v>421010107</v>
      </c>
      <c r="C129" s="85" t="s">
        <v>412</v>
      </c>
      <c r="D129" s="226"/>
      <c r="E129" s="227"/>
    </row>
    <row r="130" spans="2:5" x14ac:dyDescent="0.25">
      <c r="B130" s="84">
        <v>421010108</v>
      </c>
      <c r="C130" s="85" t="s">
        <v>414</v>
      </c>
      <c r="D130" s="226"/>
      <c r="E130" s="227"/>
    </row>
    <row r="131" spans="2:5" x14ac:dyDescent="0.25">
      <c r="B131" s="84">
        <v>42102</v>
      </c>
      <c r="C131" s="85" t="s">
        <v>416</v>
      </c>
      <c r="D131" s="298">
        <f>D132</f>
        <v>0</v>
      </c>
      <c r="E131" s="306">
        <f>E132</f>
        <v>0</v>
      </c>
    </row>
    <row r="132" spans="2:5" x14ac:dyDescent="0.25">
      <c r="B132" s="84">
        <v>4210201</v>
      </c>
      <c r="C132" s="85" t="s">
        <v>416</v>
      </c>
      <c r="D132" s="292">
        <f>D133</f>
        <v>0</v>
      </c>
      <c r="E132" s="293">
        <f>E133</f>
        <v>0</v>
      </c>
    </row>
    <row r="133" spans="2:5" x14ac:dyDescent="0.25">
      <c r="B133" s="84">
        <v>421020101</v>
      </c>
      <c r="C133" s="85" t="s">
        <v>416</v>
      </c>
      <c r="D133" s="226"/>
      <c r="E133" s="227"/>
    </row>
    <row r="134" spans="2:5" x14ac:dyDescent="0.25">
      <c r="B134" s="87"/>
      <c r="C134" s="88"/>
      <c r="D134" s="303"/>
      <c r="E134" s="386"/>
    </row>
    <row r="135" spans="2:5" x14ac:dyDescent="0.25">
      <c r="B135" s="84">
        <v>5</v>
      </c>
      <c r="C135" s="85" t="s">
        <v>420</v>
      </c>
      <c r="D135" s="301">
        <f>D136+D309</f>
        <v>0</v>
      </c>
      <c r="E135" s="307">
        <f>E136+E309</f>
        <v>0</v>
      </c>
    </row>
    <row r="136" spans="2:5" x14ac:dyDescent="0.25">
      <c r="B136" s="84">
        <v>51</v>
      </c>
      <c r="C136" s="85" t="s">
        <v>1176</v>
      </c>
      <c r="D136" s="302">
        <f>D137+D282+D296</f>
        <v>0</v>
      </c>
      <c r="E136" s="304">
        <f>E137+E282+E296</f>
        <v>0</v>
      </c>
    </row>
    <row r="137" spans="2:5" x14ac:dyDescent="0.25">
      <c r="B137" s="84">
        <v>511</v>
      </c>
      <c r="C137" s="85" t="s">
        <v>423</v>
      </c>
      <c r="D137" s="298">
        <f>D138+D180+D194+D204+D250</f>
        <v>0</v>
      </c>
      <c r="E137" s="306">
        <f>E138+E180+E194+E204+E250</f>
        <v>0</v>
      </c>
    </row>
    <row r="138" spans="2:5" x14ac:dyDescent="0.25">
      <c r="B138" s="84">
        <v>51101</v>
      </c>
      <c r="C138" s="85" t="s">
        <v>425</v>
      </c>
      <c r="D138" s="292">
        <f>D139+D146+D153+D160+D168+D174</f>
        <v>0</v>
      </c>
      <c r="E138" s="293">
        <f>E139+E146+E153+E160+E168+E174</f>
        <v>0</v>
      </c>
    </row>
    <row r="139" spans="2:5" x14ac:dyDescent="0.25">
      <c r="B139" s="84">
        <v>5110101</v>
      </c>
      <c r="C139" s="85" t="s">
        <v>427</v>
      </c>
      <c r="D139" s="300">
        <f>D140+D141+D142+D143+D144+D145</f>
        <v>0</v>
      </c>
      <c r="E139" s="305">
        <f>E140+E141+E142+E143+E144+E145</f>
        <v>0</v>
      </c>
    </row>
    <row r="140" spans="2:5" x14ac:dyDescent="0.25">
      <c r="B140" s="84">
        <v>511010101</v>
      </c>
      <c r="C140" s="85" t="s">
        <v>429</v>
      </c>
      <c r="D140" s="226"/>
      <c r="E140" s="227"/>
    </row>
    <row r="141" spans="2:5" x14ac:dyDescent="0.25">
      <c r="B141" s="84">
        <v>511010102</v>
      </c>
      <c r="C141" s="85" t="s">
        <v>431</v>
      </c>
      <c r="D141" s="226"/>
      <c r="E141" s="227"/>
    </row>
    <row r="142" spans="2:5" x14ac:dyDescent="0.25">
      <c r="B142" s="84">
        <v>511010103</v>
      </c>
      <c r="C142" s="85" t="s">
        <v>433</v>
      </c>
      <c r="D142" s="226"/>
      <c r="E142" s="227"/>
    </row>
    <row r="143" spans="2:5" x14ac:dyDescent="0.25">
      <c r="B143" s="84">
        <v>511010104</v>
      </c>
      <c r="C143" s="85" t="s">
        <v>435</v>
      </c>
      <c r="D143" s="226"/>
      <c r="E143" s="227"/>
    </row>
    <row r="144" spans="2:5" x14ac:dyDescent="0.25">
      <c r="B144" s="84">
        <v>511010105</v>
      </c>
      <c r="C144" s="85" t="s">
        <v>437</v>
      </c>
      <c r="D144" s="226"/>
      <c r="E144" s="227"/>
    </row>
    <row r="145" spans="2:5" x14ac:dyDescent="0.25">
      <c r="B145" s="84">
        <v>511010106</v>
      </c>
      <c r="C145" s="85" t="s">
        <v>439</v>
      </c>
      <c r="D145" s="226"/>
      <c r="E145" s="227"/>
    </row>
    <row r="146" spans="2:5" x14ac:dyDescent="0.25">
      <c r="B146" s="84">
        <v>5110102</v>
      </c>
      <c r="C146" s="85" t="s">
        <v>441</v>
      </c>
      <c r="D146" s="300">
        <f>D147+D148+D149+D150+D151+D152</f>
        <v>0</v>
      </c>
      <c r="E146" s="305">
        <f>E147+E148+E149+E150+E151+E152</f>
        <v>0</v>
      </c>
    </row>
    <row r="147" spans="2:5" x14ac:dyDescent="0.25">
      <c r="B147" s="84">
        <v>511010201</v>
      </c>
      <c r="C147" s="85" t="s">
        <v>429</v>
      </c>
      <c r="D147" s="226"/>
      <c r="E147" s="227"/>
    </row>
    <row r="148" spans="2:5" x14ac:dyDescent="0.25">
      <c r="B148" s="84">
        <v>511010202</v>
      </c>
      <c r="C148" s="85" t="s">
        <v>431</v>
      </c>
      <c r="D148" s="226"/>
      <c r="E148" s="227"/>
    </row>
    <row r="149" spans="2:5" x14ac:dyDescent="0.25">
      <c r="B149" s="84">
        <v>511010203</v>
      </c>
      <c r="C149" s="85" t="s">
        <v>433</v>
      </c>
      <c r="D149" s="226"/>
      <c r="E149" s="227"/>
    </row>
    <row r="150" spans="2:5" x14ac:dyDescent="0.25">
      <c r="B150" s="84">
        <v>511010204</v>
      </c>
      <c r="C150" s="85" t="s">
        <v>435</v>
      </c>
      <c r="D150" s="226"/>
      <c r="E150" s="227"/>
    </row>
    <row r="151" spans="2:5" x14ac:dyDescent="0.25">
      <c r="B151" s="84">
        <v>511010205</v>
      </c>
      <c r="C151" s="85" t="s">
        <v>437</v>
      </c>
      <c r="D151" s="226"/>
      <c r="E151" s="227"/>
    </row>
    <row r="152" spans="2:5" x14ac:dyDescent="0.25">
      <c r="B152" s="84">
        <v>511010206</v>
      </c>
      <c r="C152" s="85" t="s">
        <v>439</v>
      </c>
      <c r="D152" s="226"/>
      <c r="E152" s="227"/>
    </row>
    <row r="153" spans="2:5" x14ac:dyDescent="0.25">
      <c r="B153" s="84">
        <v>5110103</v>
      </c>
      <c r="C153" s="85" t="s">
        <v>449</v>
      </c>
      <c r="D153" s="300">
        <f>D154+D155+D156+D157+D158+D159</f>
        <v>0</v>
      </c>
      <c r="E153" s="305">
        <f>E154+E155+E156+E157+E158+E159</f>
        <v>0</v>
      </c>
    </row>
    <row r="154" spans="2:5" x14ac:dyDescent="0.25">
      <c r="B154" s="84">
        <v>511010301</v>
      </c>
      <c r="C154" s="85" t="s">
        <v>451</v>
      </c>
      <c r="D154" s="226"/>
      <c r="E154" s="227"/>
    </row>
    <row r="155" spans="2:5" x14ac:dyDescent="0.25">
      <c r="B155" s="84">
        <v>511010302</v>
      </c>
      <c r="C155" s="85" t="s">
        <v>453</v>
      </c>
      <c r="D155" s="226"/>
      <c r="E155" s="227"/>
    </row>
    <row r="156" spans="2:5" x14ac:dyDescent="0.25">
      <c r="B156" s="84">
        <v>511010303</v>
      </c>
      <c r="C156" s="85" t="s">
        <v>455</v>
      </c>
      <c r="D156" s="226"/>
      <c r="E156" s="227"/>
    </row>
    <row r="157" spans="2:5" x14ac:dyDescent="0.25">
      <c r="B157" s="84">
        <v>511010304</v>
      </c>
      <c r="C157" s="85" t="s">
        <v>457</v>
      </c>
      <c r="D157" s="226"/>
      <c r="E157" s="227"/>
    </row>
    <row r="158" spans="2:5" x14ac:dyDescent="0.25">
      <c r="B158" s="84">
        <v>511010305</v>
      </c>
      <c r="C158" s="85" t="s">
        <v>459</v>
      </c>
      <c r="D158" s="226"/>
      <c r="E158" s="227"/>
    </row>
    <row r="159" spans="2:5" x14ac:dyDescent="0.25">
      <c r="B159" s="84">
        <v>511010306</v>
      </c>
      <c r="C159" s="85" t="s">
        <v>461</v>
      </c>
      <c r="D159" s="226"/>
      <c r="E159" s="227"/>
    </row>
    <row r="160" spans="2:5" x14ac:dyDescent="0.25">
      <c r="B160" s="84">
        <v>5110104</v>
      </c>
      <c r="C160" s="85" t="s">
        <v>463</v>
      </c>
      <c r="D160" s="300">
        <f>D161+D162+D163+D164+D165+D166+D167</f>
        <v>0</v>
      </c>
      <c r="E160" s="305">
        <f>E161+E162+E163+E164+E165+E166+E167</f>
        <v>0</v>
      </c>
    </row>
    <row r="161" spans="2:5" x14ac:dyDescent="0.25">
      <c r="B161" s="84">
        <v>511010401</v>
      </c>
      <c r="C161" s="85" t="s">
        <v>465</v>
      </c>
      <c r="D161" s="226"/>
      <c r="E161" s="227"/>
    </row>
    <row r="162" spans="2:5" x14ac:dyDescent="0.25">
      <c r="B162" s="84">
        <v>511010402</v>
      </c>
      <c r="C162" s="85" t="s">
        <v>467</v>
      </c>
      <c r="D162" s="226"/>
      <c r="E162" s="227"/>
    </row>
    <row r="163" spans="2:5" x14ac:dyDescent="0.25">
      <c r="B163" s="84">
        <v>511010403</v>
      </c>
      <c r="C163" s="85" t="s">
        <v>469</v>
      </c>
      <c r="D163" s="226"/>
      <c r="E163" s="227"/>
    </row>
    <row r="164" spans="2:5" x14ac:dyDescent="0.25">
      <c r="B164" s="84">
        <v>511010404</v>
      </c>
      <c r="C164" s="85" t="s">
        <v>471</v>
      </c>
      <c r="D164" s="226"/>
      <c r="E164" s="227"/>
    </row>
    <row r="165" spans="2:5" x14ac:dyDescent="0.25">
      <c r="B165" s="84">
        <v>511010405</v>
      </c>
      <c r="C165" s="85" t="s">
        <v>473</v>
      </c>
      <c r="D165" s="226"/>
      <c r="E165" s="227"/>
    </row>
    <row r="166" spans="2:5" x14ac:dyDescent="0.25">
      <c r="B166" s="84">
        <v>511010406</v>
      </c>
      <c r="C166" s="85" t="s">
        <v>475</v>
      </c>
      <c r="D166" s="226"/>
      <c r="E166" s="227"/>
    </row>
    <row r="167" spans="2:5" x14ac:dyDescent="0.25">
      <c r="B167" s="84">
        <v>511010407</v>
      </c>
      <c r="C167" s="85" t="s">
        <v>477</v>
      </c>
      <c r="D167" s="226"/>
      <c r="E167" s="227"/>
    </row>
    <row r="168" spans="2:5" x14ac:dyDescent="0.25">
      <c r="B168" s="84">
        <v>5110105</v>
      </c>
      <c r="C168" s="85" t="s">
        <v>479</v>
      </c>
      <c r="D168" s="300">
        <f>D169+D170+D171+D172+D173</f>
        <v>0</v>
      </c>
      <c r="E168" s="305">
        <f>E169+E170+E171+E172+E173</f>
        <v>0</v>
      </c>
    </row>
    <row r="169" spans="2:5" x14ac:dyDescent="0.25">
      <c r="B169" s="84">
        <v>511010501</v>
      </c>
      <c r="C169" s="85" t="s">
        <v>481</v>
      </c>
      <c r="D169" s="226"/>
      <c r="E169" s="227"/>
    </row>
    <row r="170" spans="2:5" x14ac:dyDescent="0.25">
      <c r="B170" s="84">
        <v>511010502</v>
      </c>
      <c r="C170" s="85" t="s">
        <v>483</v>
      </c>
      <c r="D170" s="226"/>
      <c r="E170" s="227"/>
    </row>
    <row r="171" spans="2:5" x14ac:dyDescent="0.25">
      <c r="B171" s="84">
        <v>511010503</v>
      </c>
      <c r="C171" s="85" t="s">
        <v>485</v>
      </c>
      <c r="D171" s="226"/>
      <c r="E171" s="227"/>
    </row>
    <row r="172" spans="2:5" x14ac:dyDescent="0.25">
      <c r="B172" s="84">
        <v>511010504</v>
      </c>
      <c r="C172" s="85" t="s">
        <v>487</v>
      </c>
      <c r="D172" s="226"/>
      <c r="E172" s="227"/>
    </row>
    <row r="173" spans="2:5" x14ac:dyDescent="0.25">
      <c r="B173" s="84">
        <v>511010505</v>
      </c>
      <c r="C173" s="85" t="s">
        <v>489</v>
      </c>
      <c r="D173" s="226"/>
      <c r="E173" s="227"/>
    </row>
    <row r="174" spans="2:5" x14ac:dyDescent="0.25">
      <c r="B174" s="84">
        <v>5110106</v>
      </c>
      <c r="C174" s="85" t="s">
        <v>491</v>
      </c>
      <c r="D174" s="300">
        <f>D175+D176+D177+D178+D179</f>
        <v>0</v>
      </c>
      <c r="E174" s="305">
        <f>E175+E176+E177+E178+E179</f>
        <v>0</v>
      </c>
    </row>
    <row r="175" spans="2:5" x14ac:dyDescent="0.25">
      <c r="B175" s="84">
        <v>511010601</v>
      </c>
      <c r="C175" s="85" t="s">
        <v>1177</v>
      </c>
      <c r="D175" s="226"/>
      <c r="E175" s="227"/>
    </row>
    <row r="176" spans="2:5" x14ac:dyDescent="0.25">
      <c r="B176" s="84">
        <v>511010602</v>
      </c>
      <c r="C176" s="85" t="s">
        <v>494</v>
      </c>
      <c r="D176" s="226"/>
      <c r="E176" s="227"/>
    </row>
    <row r="177" spans="2:5" x14ac:dyDescent="0.25">
      <c r="B177" s="84">
        <v>511010603</v>
      </c>
      <c r="C177" s="85" t="s">
        <v>496</v>
      </c>
      <c r="D177" s="226"/>
      <c r="E177" s="227"/>
    </row>
    <row r="178" spans="2:5" x14ac:dyDescent="0.25">
      <c r="B178" s="84">
        <v>511010604</v>
      </c>
      <c r="C178" s="85" t="s">
        <v>498</v>
      </c>
      <c r="D178" s="226"/>
      <c r="E178" s="227"/>
    </row>
    <row r="179" spans="2:5" x14ac:dyDescent="0.25">
      <c r="B179" s="84">
        <v>511010605</v>
      </c>
      <c r="C179" s="85" t="s">
        <v>500</v>
      </c>
      <c r="D179" s="226"/>
      <c r="E179" s="227"/>
    </row>
    <row r="180" spans="2:5" x14ac:dyDescent="0.25">
      <c r="B180" s="84">
        <v>51102</v>
      </c>
      <c r="C180" s="85" t="s">
        <v>55</v>
      </c>
      <c r="D180" s="298">
        <f>D181+D184</f>
        <v>0</v>
      </c>
      <c r="E180" s="306">
        <f>E181+E184</f>
        <v>0</v>
      </c>
    </row>
    <row r="181" spans="2:5" x14ac:dyDescent="0.25">
      <c r="B181" s="84">
        <v>5110201</v>
      </c>
      <c r="C181" s="85" t="s">
        <v>503</v>
      </c>
      <c r="D181" s="292">
        <f>D182+D183</f>
        <v>0</v>
      </c>
      <c r="E181" s="293">
        <f>E182+E183</f>
        <v>0</v>
      </c>
    </row>
    <row r="182" spans="2:5" x14ac:dyDescent="0.25">
      <c r="B182" s="84">
        <v>511020101</v>
      </c>
      <c r="C182" s="85" t="s">
        <v>505</v>
      </c>
      <c r="D182" s="226"/>
      <c r="E182" s="227"/>
    </row>
    <row r="183" spans="2:5" x14ac:dyDescent="0.25">
      <c r="B183" s="84">
        <v>511020102</v>
      </c>
      <c r="C183" s="85" t="s">
        <v>340</v>
      </c>
      <c r="D183" s="226"/>
      <c r="E183" s="227"/>
    </row>
    <row r="184" spans="2:5" x14ac:dyDescent="0.25">
      <c r="B184" s="84">
        <v>5110202</v>
      </c>
      <c r="C184" s="85" t="s">
        <v>508</v>
      </c>
      <c r="D184" s="292">
        <f>D185+D186+D187+D188+D189+D190+D191+D192+D193</f>
        <v>0</v>
      </c>
      <c r="E184" s="293">
        <f>E185+E186+E187+E188+E189+E190+E191+E192+E193</f>
        <v>0</v>
      </c>
    </row>
    <row r="185" spans="2:5" x14ac:dyDescent="0.25">
      <c r="B185" s="84">
        <v>511020201</v>
      </c>
      <c r="C185" s="85" t="s">
        <v>510</v>
      </c>
      <c r="D185" s="226"/>
      <c r="E185" s="227"/>
    </row>
    <row r="186" spans="2:5" x14ac:dyDescent="0.25">
      <c r="B186" s="84">
        <v>511020202</v>
      </c>
      <c r="C186" s="85" t="s">
        <v>512</v>
      </c>
      <c r="D186" s="226"/>
      <c r="E186" s="227"/>
    </row>
    <row r="187" spans="2:5" x14ac:dyDescent="0.25">
      <c r="B187" s="84">
        <v>511020203</v>
      </c>
      <c r="C187" s="85" t="s">
        <v>514</v>
      </c>
      <c r="D187" s="226"/>
      <c r="E187" s="227"/>
    </row>
    <row r="188" spans="2:5" x14ac:dyDescent="0.25">
      <c r="B188" s="84">
        <v>511020204</v>
      </c>
      <c r="C188" s="85" t="s">
        <v>516</v>
      </c>
      <c r="D188" s="226"/>
      <c r="E188" s="227"/>
    </row>
    <row r="189" spans="2:5" x14ac:dyDescent="0.25">
      <c r="B189" s="84">
        <v>511020205</v>
      </c>
      <c r="C189" s="85" t="s">
        <v>518</v>
      </c>
      <c r="D189" s="226"/>
      <c r="E189" s="227"/>
    </row>
    <row r="190" spans="2:5" x14ac:dyDescent="0.25">
      <c r="B190" s="84">
        <v>511020206</v>
      </c>
      <c r="C190" s="85" t="s">
        <v>520</v>
      </c>
      <c r="D190" s="226"/>
      <c r="E190" s="227"/>
    </row>
    <row r="191" spans="2:5" x14ac:dyDescent="0.25">
      <c r="B191" s="84">
        <v>511020207</v>
      </c>
      <c r="C191" s="85" t="s">
        <v>522</v>
      </c>
      <c r="D191" s="226"/>
      <c r="E191" s="227"/>
    </row>
    <row r="192" spans="2:5" x14ac:dyDescent="0.25">
      <c r="B192" s="84">
        <v>511020208</v>
      </c>
      <c r="C192" s="85" t="s">
        <v>524</v>
      </c>
      <c r="D192" s="226"/>
      <c r="E192" s="227"/>
    </row>
    <row r="193" spans="2:5" x14ac:dyDescent="0.25">
      <c r="B193" s="84">
        <v>511020209</v>
      </c>
      <c r="C193" s="85" t="s">
        <v>526</v>
      </c>
      <c r="D193" s="226"/>
      <c r="E193" s="227"/>
    </row>
    <row r="194" spans="2:5" x14ac:dyDescent="0.25">
      <c r="B194" s="84">
        <v>51103</v>
      </c>
      <c r="C194" s="85" t="s">
        <v>528</v>
      </c>
      <c r="D194" s="298">
        <f>D195</f>
        <v>0</v>
      </c>
      <c r="E194" s="306">
        <f>E195</f>
        <v>0</v>
      </c>
    </row>
    <row r="195" spans="2:5" x14ac:dyDescent="0.25">
      <c r="B195" s="84">
        <v>5110301</v>
      </c>
      <c r="C195" s="85" t="s">
        <v>528</v>
      </c>
      <c r="D195" s="292">
        <f>D196+D197+D198+D199+D200+D201+D202+D203</f>
        <v>0</v>
      </c>
      <c r="E195" s="293">
        <f>E196+E197+E198+E199+E200+E201+E202+E203</f>
        <v>0</v>
      </c>
    </row>
    <row r="196" spans="2:5" x14ac:dyDescent="0.25">
      <c r="B196" s="84">
        <v>511030101</v>
      </c>
      <c r="C196" s="85" t="s">
        <v>531</v>
      </c>
      <c r="D196" s="226"/>
      <c r="E196" s="227"/>
    </row>
    <row r="197" spans="2:5" x14ac:dyDescent="0.25">
      <c r="B197" s="84">
        <v>511030102</v>
      </c>
      <c r="C197" s="85" t="s">
        <v>533</v>
      </c>
      <c r="D197" s="226"/>
      <c r="E197" s="227"/>
    </row>
    <row r="198" spans="2:5" x14ac:dyDescent="0.25">
      <c r="B198" s="84">
        <v>511030103</v>
      </c>
      <c r="C198" s="85" t="s">
        <v>535</v>
      </c>
      <c r="D198" s="226"/>
      <c r="E198" s="227"/>
    </row>
    <row r="199" spans="2:5" x14ac:dyDescent="0.25">
      <c r="B199" s="84">
        <v>511030104</v>
      </c>
      <c r="C199" s="85" t="s">
        <v>537</v>
      </c>
      <c r="D199" s="226"/>
      <c r="E199" s="227"/>
    </row>
    <row r="200" spans="2:5" x14ac:dyDescent="0.25">
      <c r="B200" s="84">
        <v>511030105</v>
      </c>
      <c r="C200" s="85" t="s">
        <v>539</v>
      </c>
      <c r="D200" s="226"/>
      <c r="E200" s="227"/>
    </row>
    <row r="201" spans="2:5" x14ac:dyDescent="0.25">
      <c r="B201" s="84">
        <v>511030106</v>
      </c>
      <c r="C201" s="85" t="s">
        <v>541</v>
      </c>
      <c r="D201" s="226"/>
      <c r="E201" s="227"/>
    </row>
    <row r="202" spans="2:5" x14ac:dyDescent="0.25">
      <c r="B202" s="84">
        <v>511030107</v>
      </c>
      <c r="C202" s="85" t="s">
        <v>543</v>
      </c>
      <c r="D202" s="226"/>
      <c r="E202" s="227"/>
    </row>
    <row r="203" spans="2:5" x14ac:dyDescent="0.25">
      <c r="B203" s="84">
        <v>511030108</v>
      </c>
      <c r="C203" s="85" t="s">
        <v>545</v>
      </c>
      <c r="D203" s="226"/>
      <c r="E203" s="227"/>
    </row>
    <row r="204" spans="2:5" x14ac:dyDescent="0.25">
      <c r="B204" s="84">
        <v>51104</v>
      </c>
      <c r="C204" s="85" t="s">
        <v>547</v>
      </c>
      <c r="D204" s="298">
        <f>D205+D210+D213+D234+D242+D246</f>
        <v>0</v>
      </c>
      <c r="E204" s="306">
        <f>E205+E210+E213+E234+E242+E246</f>
        <v>0</v>
      </c>
    </row>
    <row r="205" spans="2:5" x14ac:dyDescent="0.25">
      <c r="B205" s="84">
        <v>5110401</v>
      </c>
      <c r="C205" s="85" t="s">
        <v>549</v>
      </c>
      <c r="D205" s="292">
        <f>D206+D207+D208+D209</f>
        <v>0</v>
      </c>
      <c r="E205" s="293">
        <f>E206+E207+E208+E209</f>
        <v>0</v>
      </c>
    </row>
    <row r="206" spans="2:5" x14ac:dyDescent="0.25">
      <c r="B206" s="84">
        <v>511040101</v>
      </c>
      <c r="C206" s="85" t="s">
        <v>551</v>
      </c>
      <c r="D206" s="226"/>
      <c r="E206" s="227"/>
    </row>
    <row r="207" spans="2:5" x14ac:dyDescent="0.25">
      <c r="B207" s="84">
        <v>511040102</v>
      </c>
      <c r="C207" s="85" t="s">
        <v>553</v>
      </c>
      <c r="D207" s="226"/>
      <c r="E207" s="227"/>
    </row>
    <row r="208" spans="2:5" x14ac:dyDescent="0.25">
      <c r="B208" s="84">
        <v>511040103</v>
      </c>
      <c r="C208" s="85" t="s">
        <v>555</v>
      </c>
      <c r="D208" s="226"/>
      <c r="E208" s="227"/>
    </row>
    <row r="209" spans="2:5" x14ac:dyDescent="0.25">
      <c r="B209" s="84">
        <v>511040104</v>
      </c>
      <c r="C209" s="85" t="s">
        <v>557</v>
      </c>
      <c r="D209" s="226"/>
      <c r="E209" s="227"/>
    </row>
    <row r="210" spans="2:5" x14ac:dyDescent="0.25">
      <c r="B210" s="84">
        <v>5110402</v>
      </c>
      <c r="C210" s="85" t="s">
        <v>559</v>
      </c>
      <c r="D210" s="292">
        <f>D211+D212</f>
        <v>0</v>
      </c>
      <c r="E210" s="293">
        <f>E211+E212</f>
        <v>0</v>
      </c>
    </row>
    <row r="211" spans="2:5" x14ac:dyDescent="0.25">
      <c r="B211" s="84">
        <v>511040201</v>
      </c>
      <c r="C211" s="85" t="s">
        <v>561</v>
      </c>
      <c r="D211" s="226"/>
      <c r="E211" s="227"/>
    </row>
    <row r="212" spans="2:5" x14ac:dyDescent="0.25">
      <c r="B212" s="84">
        <v>511040202</v>
      </c>
      <c r="C212" s="85" t="s">
        <v>563</v>
      </c>
      <c r="D212" s="226"/>
      <c r="E212" s="227"/>
    </row>
    <row r="213" spans="2:5" x14ac:dyDescent="0.25">
      <c r="B213" s="84">
        <v>5110403</v>
      </c>
      <c r="C213" s="85" t="s">
        <v>565</v>
      </c>
      <c r="D213" s="292">
        <f>D214+D215+D216+D217+D218+D219+D220+D221+D222+D223+D224+D225+D226+D227+D228+D229+D230+D231+D232+D233</f>
        <v>0</v>
      </c>
      <c r="E213" s="293">
        <f>E214+E215+E216+E217+E218+E219+E220+E221+E222+E223+E224+E225+E226+E227+E228+E229+E230+E231+E232+E233</f>
        <v>0</v>
      </c>
    </row>
    <row r="214" spans="2:5" x14ac:dyDescent="0.25">
      <c r="B214" s="84">
        <v>511040301</v>
      </c>
      <c r="C214" s="85" t="s">
        <v>567</v>
      </c>
      <c r="D214" s="226"/>
      <c r="E214" s="227"/>
    </row>
    <row r="215" spans="2:5" x14ac:dyDescent="0.25">
      <c r="B215" s="84">
        <v>511040302</v>
      </c>
      <c r="C215" s="85" t="s">
        <v>1178</v>
      </c>
      <c r="D215" s="226"/>
      <c r="E215" s="227"/>
    </row>
    <row r="216" spans="2:5" x14ac:dyDescent="0.25">
      <c r="B216" s="84">
        <v>511040303</v>
      </c>
      <c r="C216" s="85" t="s">
        <v>571</v>
      </c>
      <c r="D216" s="226"/>
      <c r="E216" s="227"/>
    </row>
    <row r="217" spans="2:5" x14ac:dyDescent="0.25">
      <c r="B217" s="84">
        <v>511040304</v>
      </c>
      <c r="C217" s="85" t="s">
        <v>573</v>
      </c>
      <c r="D217" s="226"/>
      <c r="E217" s="227"/>
    </row>
    <row r="218" spans="2:5" x14ac:dyDescent="0.25">
      <c r="B218" s="84">
        <v>511040305</v>
      </c>
      <c r="C218" s="85" t="s">
        <v>575</v>
      </c>
      <c r="D218" s="226"/>
      <c r="E218" s="227"/>
    </row>
    <row r="219" spans="2:5" x14ac:dyDescent="0.25">
      <c r="B219" s="84">
        <v>511040306</v>
      </c>
      <c r="C219" s="85" t="s">
        <v>577</v>
      </c>
      <c r="D219" s="226"/>
      <c r="E219" s="227"/>
    </row>
    <row r="220" spans="2:5" x14ac:dyDescent="0.25">
      <c r="B220" s="84">
        <v>511040307</v>
      </c>
      <c r="C220" s="85" t="s">
        <v>579</v>
      </c>
      <c r="D220" s="226"/>
      <c r="E220" s="227"/>
    </row>
    <row r="221" spans="2:5" x14ac:dyDescent="0.25">
      <c r="B221" s="84">
        <v>511040308</v>
      </c>
      <c r="C221" s="85" t="s">
        <v>581</v>
      </c>
      <c r="D221" s="226"/>
      <c r="E221" s="227"/>
    </row>
    <row r="222" spans="2:5" x14ac:dyDescent="0.25">
      <c r="B222" s="84">
        <v>511040309</v>
      </c>
      <c r="C222" s="85" t="s">
        <v>583</v>
      </c>
      <c r="D222" s="226"/>
      <c r="E222" s="227"/>
    </row>
    <row r="223" spans="2:5" x14ac:dyDescent="0.25">
      <c r="B223" s="84">
        <v>511040310</v>
      </c>
      <c r="C223" s="85" t="s">
        <v>585</v>
      </c>
      <c r="D223" s="226"/>
      <c r="E223" s="227"/>
    </row>
    <row r="224" spans="2:5" x14ac:dyDescent="0.25">
      <c r="B224" s="84">
        <v>511040311</v>
      </c>
      <c r="C224" s="85" t="s">
        <v>587</v>
      </c>
      <c r="D224" s="226"/>
      <c r="E224" s="227"/>
    </row>
    <row r="225" spans="2:5" x14ac:dyDescent="0.25">
      <c r="B225" s="84">
        <v>511040312</v>
      </c>
      <c r="C225" s="85" t="s">
        <v>589</v>
      </c>
      <c r="D225" s="226"/>
      <c r="E225" s="227"/>
    </row>
    <row r="226" spans="2:5" x14ac:dyDescent="0.25">
      <c r="B226" s="84">
        <v>511040313</v>
      </c>
      <c r="C226" s="85" t="s">
        <v>591</v>
      </c>
      <c r="D226" s="226"/>
      <c r="E226" s="227"/>
    </row>
    <row r="227" spans="2:5" x14ac:dyDescent="0.25">
      <c r="B227" s="84">
        <v>511040314</v>
      </c>
      <c r="C227" s="85" t="s">
        <v>593</v>
      </c>
      <c r="D227" s="226"/>
      <c r="E227" s="227"/>
    </row>
    <row r="228" spans="2:5" x14ac:dyDescent="0.25">
      <c r="B228" s="84">
        <v>511040315</v>
      </c>
      <c r="C228" s="85" t="s">
        <v>595</v>
      </c>
      <c r="D228" s="226"/>
      <c r="E228" s="227"/>
    </row>
    <row r="229" spans="2:5" x14ac:dyDescent="0.25">
      <c r="B229" s="84">
        <v>511040316</v>
      </c>
      <c r="C229" s="85" t="s">
        <v>597</v>
      </c>
      <c r="D229" s="226"/>
      <c r="E229" s="227"/>
    </row>
    <row r="230" spans="2:5" x14ac:dyDescent="0.25">
      <c r="B230" s="84">
        <v>511040317</v>
      </c>
      <c r="C230" s="85" t="s">
        <v>599</v>
      </c>
      <c r="D230" s="226"/>
      <c r="E230" s="227"/>
    </row>
    <row r="231" spans="2:5" x14ac:dyDescent="0.25">
      <c r="B231" s="84">
        <v>511040318</v>
      </c>
      <c r="C231" s="85" t="s">
        <v>601</v>
      </c>
      <c r="D231" s="226"/>
      <c r="E231" s="227"/>
    </row>
    <row r="232" spans="2:5" x14ac:dyDescent="0.25">
      <c r="B232" s="84">
        <v>511040319</v>
      </c>
      <c r="C232" s="85" t="s">
        <v>603</v>
      </c>
      <c r="D232" s="226"/>
      <c r="E232" s="227"/>
    </row>
    <row r="233" spans="2:5" x14ac:dyDescent="0.25">
      <c r="B233" s="84">
        <v>511040320</v>
      </c>
      <c r="C233" s="85" t="s">
        <v>605</v>
      </c>
      <c r="D233" s="226"/>
      <c r="E233" s="227"/>
    </row>
    <row r="234" spans="2:5" x14ac:dyDescent="0.25">
      <c r="B234" s="84">
        <v>5110404</v>
      </c>
      <c r="C234" s="85" t="s">
        <v>1179</v>
      </c>
      <c r="D234" s="292">
        <f>D235+D236+D237+D238+D239+D240+D241</f>
        <v>0</v>
      </c>
      <c r="E234" s="293">
        <f>E235+E236+E237+E238+E239+E240+E241</f>
        <v>0</v>
      </c>
    </row>
    <row r="235" spans="2:5" x14ac:dyDescent="0.25">
      <c r="B235" s="84">
        <v>511040401</v>
      </c>
      <c r="C235" s="85" t="s">
        <v>609</v>
      </c>
      <c r="D235" s="226"/>
      <c r="E235" s="227"/>
    </row>
    <row r="236" spans="2:5" x14ac:dyDescent="0.25">
      <c r="B236" s="84">
        <v>511040402</v>
      </c>
      <c r="C236" s="85" t="s">
        <v>611</v>
      </c>
      <c r="D236" s="226"/>
      <c r="E236" s="227"/>
    </row>
    <row r="237" spans="2:5" x14ac:dyDescent="0.25">
      <c r="B237" s="84">
        <v>511040403</v>
      </c>
      <c r="C237" s="85" t="s">
        <v>613</v>
      </c>
      <c r="D237" s="226"/>
      <c r="E237" s="227"/>
    </row>
    <row r="238" spans="2:5" x14ac:dyDescent="0.25">
      <c r="B238" s="84">
        <v>511040404</v>
      </c>
      <c r="C238" s="85" t="s">
        <v>1180</v>
      </c>
      <c r="D238" s="226"/>
      <c r="E238" s="227"/>
    </row>
    <row r="239" spans="2:5" x14ac:dyDescent="0.25">
      <c r="B239" s="84">
        <v>511040405</v>
      </c>
      <c r="C239" s="85" t="s">
        <v>1181</v>
      </c>
      <c r="D239" s="226"/>
      <c r="E239" s="227"/>
    </row>
    <row r="240" spans="2:5" x14ac:dyDescent="0.25">
      <c r="B240" s="84">
        <v>511040406</v>
      </c>
      <c r="C240" s="85" t="s">
        <v>619</v>
      </c>
      <c r="D240" s="226"/>
      <c r="E240" s="227"/>
    </row>
    <row r="241" spans="2:5" x14ac:dyDescent="0.25">
      <c r="B241" s="84">
        <v>511040407</v>
      </c>
      <c r="C241" s="85" t="s">
        <v>621</v>
      </c>
      <c r="D241" s="226"/>
      <c r="E241" s="227"/>
    </row>
    <row r="242" spans="2:5" x14ac:dyDescent="0.25">
      <c r="B242" s="84">
        <v>5110405</v>
      </c>
      <c r="C242" s="85" t="s">
        <v>623</v>
      </c>
      <c r="D242" s="292">
        <f>D243+D244+D245</f>
        <v>0</v>
      </c>
      <c r="E242" s="293">
        <f>E243+E244+E245</f>
        <v>0</v>
      </c>
    </row>
    <row r="243" spans="2:5" x14ac:dyDescent="0.25">
      <c r="B243" s="84">
        <v>511040501</v>
      </c>
      <c r="C243" s="85" t="s">
        <v>625</v>
      </c>
      <c r="D243" s="226"/>
      <c r="E243" s="227"/>
    </row>
    <row r="244" spans="2:5" x14ac:dyDescent="0.25">
      <c r="B244" s="84">
        <v>511040502</v>
      </c>
      <c r="C244" s="85" t="s">
        <v>627</v>
      </c>
      <c r="D244" s="226"/>
      <c r="E244" s="227"/>
    </row>
    <row r="245" spans="2:5" x14ac:dyDescent="0.25">
      <c r="B245" s="84">
        <v>511040503</v>
      </c>
      <c r="C245" s="85" t="s">
        <v>629</v>
      </c>
      <c r="D245" s="226"/>
      <c r="E245" s="227"/>
    </row>
    <row r="246" spans="2:5" x14ac:dyDescent="0.25">
      <c r="B246" s="84">
        <v>5110406</v>
      </c>
      <c r="C246" s="85" t="s">
        <v>631</v>
      </c>
      <c r="D246" s="292">
        <f>D247+D248+D249</f>
        <v>0</v>
      </c>
      <c r="E246" s="293">
        <f>E247+E248+E249</f>
        <v>0</v>
      </c>
    </row>
    <row r="247" spans="2:5" x14ac:dyDescent="0.25">
      <c r="B247" s="84">
        <v>511040601</v>
      </c>
      <c r="C247" s="85" t="s">
        <v>633</v>
      </c>
      <c r="D247" s="226"/>
      <c r="E247" s="227"/>
    </row>
    <row r="248" spans="2:5" x14ac:dyDescent="0.25">
      <c r="B248" s="84">
        <v>511040602</v>
      </c>
      <c r="C248" s="85" t="s">
        <v>635</v>
      </c>
      <c r="D248" s="226"/>
      <c r="E248" s="227"/>
    </row>
    <row r="249" spans="2:5" x14ac:dyDescent="0.25">
      <c r="B249" s="84">
        <v>511040603</v>
      </c>
      <c r="C249" s="85" t="s">
        <v>637</v>
      </c>
      <c r="D249" s="226"/>
      <c r="E249" s="227"/>
    </row>
    <row r="250" spans="2:5" x14ac:dyDescent="0.25">
      <c r="B250" s="84">
        <v>51105</v>
      </c>
      <c r="C250" s="85" t="s">
        <v>639</v>
      </c>
      <c r="D250" s="298">
        <f>D251+D258+D264+D270+D276+D280</f>
        <v>0</v>
      </c>
      <c r="E250" s="306">
        <f>E251+E258+E264+E270+E276+E280</f>
        <v>0</v>
      </c>
    </row>
    <row r="251" spans="2:5" x14ac:dyDescent="0.25">
      <c r="B251" s="84">
        <v>5110501</v>
      </c>
      <c r="C251" s="85" t="s">
        <v>641</v>
      </c>
      <c r="D251" s="292">
        <f>D252+D253+D254+D255+D256+D257</f>
        <v>0</v>
      </c>
      <c r="E251" s="293">
        <f>E252+E253+E254+E255+E256+E257</f>
        <v>0</v>
      </c>
    </row>
    <row r="252" spans="2:5" x14ac:dyDescent="0.25">
      <c r="B252" s="84">
        <v>511050101</v>
      </c>
      <c r="C252" s="85" t="s">
        <v>643</v>
      </c>
      <c r="D252" s="226"/>
      <c r="E252" s="227"/>
    </row>
    <row r="253" spans="2:5" x14ac:dyDescent="0.25">
      <c r="B253" s="84">
        <v>511050102</v>
      </c>
      <c r="C253" s="85" t="s">
        <v>645</v>
      </c>
      <c r="D253" s="226"/>
      <c r="E253" s="227"/>
    </row>
    <row r="254" spans="2:5" x14ac:dyDescent="0.25">
      <c r="B254" s="84">
        <v>511050103</v>
      </c>
      <c r="C254" s="85" t="s">
        <v>647</v>
      </c>
      <c r="D254" s="226"/>
      <c r="E254" s="227"/>
    </row>
    <row r="255" spans="2:5" x14ac:dyDescent="0.25">
      <c r="B255" s="84">
        <v>511050104</v>
      </c>
      <c r="C255" s="85" t="s">
        <v>649</v>
      </c>
      <c r="D255" s="226"/>
      <c r="E255" s="227"/>
    </row>
    <row r="256" spans="2:5" x14ac:dyDescent="0.25">
      <c r="B256" s="84">
        <v>511050105</v>
      </c>
      <c r="C256" s="85" t="s">
        <v>651</v>
      </c>
      <c r="D256" s="226"/>
      <c r="E256" s="227"/>
    </row>
    <row r="257" spans="2:5" x14ac:dyDescent="0.25">
      <c r="B257" s="84">
        <v>511050106</v>
      </c>
      <c r="C257" s="85" t="s">
        <v>653</v>
      </c>
      <c r="D257" s="226"/>
      <c r="E257" s="227"/>
    </row>
    <row r="258" spans="2:5" x14ac:dyDescent="0.25">
      <c r="B258" s="84">
        <v>5110502</v>
      </c>
      <c r="C258" s="85" t="s">
        <v>655</v>
      </c>
      <c r="D258" s="292">
        <f>D259+D260+D261+D262+D263</f>
        <v>0</v>
      </c>
      <c r="E258" s="293">
        <f>E259+E260+E261+E262+E263</f>
        <v>0</v>
      </c>
    </row>
    <row r="259" spans="2:5" x14ac:dyDescent="0.25">
      <c r="B259" s="84">
        <v>511050201</v>
      </c>
      <c r="C259" s="85" t="s">
        <v>643</v>
      </c>
      <c r="D259" s="226"/>
      <c r="E259" s="227"/>
    </row>
    <row r="260" spans="2:5" x14ac:dyDescent="0.25">
      <c r="B260" s="84">
        <v>511050202</v>
      </c>
      <c r="C260" s="85" t="s">
        <v>645</v>
      </c>
      <c r="D260" s="226"/>
      <c r="E260" s="227"/>
    </row>
    <row r="261" spans="2:5" x14ac:dyDescent="0.25">
      <c r="B261" s="84">
        <v>511050203</v>
      </c>
      <c r="C261" s="85" t="s">
        <v>647</v>
      </c>
      <c r="D261" s="226"/>
      <c r="E261" s="227"/>
    </row>
    <row r="262" spans="2:5" x14ac:dyDescent="0.25">
      <c r="B262" s="84">
        <v>511050204</v>
      </c>
      <c r="C262" s="85" t="s">
        <v>649</v>
      </c>
      <c r="D262" s="226"/>
      <c r="E262" s="227"/>
    </row>
    <row r="263" spans="2:5" x14ac:dyDescent="0.25">
      <c r="B263" s="84">
        <v>511050205</v>
      </c>
      <c r="C263" s="85" t="s">
        <v>651</v>
      </c>
      <c r="D263" s="226"/>
      <c r="E263" s="227"/>
    </row>
    <row r="264" spans="2:5" x14ac:dyDescent="0.25">
      <c r="B264" s="84">
        <v>5110503</v>
      </c>
      <c r="C264" s="85" t="s">
        <v>662</v>
      </c>
      <c r="D264" s="292">
        <f>D265+D266+D267+D268+D269</f>
        <v>0</v>
      </c>
      <c r="E264" s="293">
        <f>E265+E266+E267+E268+E269</f>
        <v>0</v>
      </c>
    </row>
    <row r="265" spans="2:5" x14ac:dyDescent="0.25">
      <c r="B265" s="84">
        <v>511050301</v>
      </c>
      <c r="C265" s="85" t="s">
        <v>643</v>
      </c>
      <c r="D265" s="226"/>
      <c r="E265" s="227"/>
    </row>
    <row r="266" spans="2:5" x14ac:dyDescent="0.25">
      <c r="B266" s="84">
        <v>511050302</v>
      </c>
      <c r="C266" s="85" t="s">
        <v>645</v>
      </c>
      <c r="D266" s="226"/>
      <c r="E266" s="227"/>
    </row>
    <row r="267" spans="2:5" x14ac:dyDescent="0.25">
      <c r="B267" s="84">
        <v>511050303</v>
      </c>
      <c r="C267" s="85" t="s">
        <v>647</v>
      </c>
      <c r="D267" s="226"/>
      <c r="E267" s="227"/>
    </row>
    <row r="268" spans="2:5" x14ac:dyDescent="0.25">
      <c r="B268" s="84">
        <v>511050304</v>
      </c>
      <c r="C268" s="85" t="s">
        <v>649</v>
      </c>
      <c r="D268" s="226"/>
      <c r="E268" s="227"/>
    </row>
    <row r="269" spans="2:5" x14ac:dyDescent="0.25">
      <c r="B269" s="84">
        <v>511050305</v>
      </c>
      <c r="C269" s="85" t="s">
        <v>651</v>
      </c>
      <c r="D269" s="226"/>
      <c r="E269" s="227"/>
    </row>
    <row r="270" spans="2:5" x14ac:dyDescent="0.25">
      <c r="B270" s="84">
        <v>5110504</v>
      </c>
      <c r="C270" s="85" t="s">
        <v>669</v>
      </c>
      <c r="D270" s="292">
        <f>D271+D272+D273+D274+D275</f>
        <v>0</v>
      </c>
      <c r="E270" s="293">
        <f>E271+E272+E273+E274+E275</f>
        <v>0</v>
      </c>
    </row>
    <row r="271" spans="2:5" x14ac:dyDescent="0.25">
      <c r="B271" s="84">
        <v>511050401</v>
      </c>
      <c r="C271" s="85" t="s">
        <v>643</v>
      </c>
      <c r="D271" s="226"/>
      <c r="E271" s="227"/>
    </row>
    <row r="272" spans="2:5" x14ac:dyDescent="0.25">
      <c r="B272" s="84">
        <v>511050402</v>
      </c>
      <c r="C272" s="85" t="s">
        <v>645</v>
      </c>
      <c r="D272" s="226"/>
      <c r="E272" s="227"/>
    </row>
    <row r="273" spans="2:5" x14ac:dyDescent="0.25">
      <c r="B273" s="84">
        <v>511050403</v>
      </c>
      <c r="C273" s="85" t="s">
        <v>673</v>
      </c>
      <c r="D273" s="226"/>
      <c r="E273" s="227"/>
    </row>
    <row r="274" spans="2:5" x14ac:dyDescent="0.25">
      <c r="B274" s="84">
        <v>511050404</v>
      </c>
      <c r="C274" s="85" t="s">
        <v>649</v>
      </c>
      <c r="D274" s="226"/>
      <c r="E274" s="227"/>
    </row>
    <row r="275" spans="2:5" x14ac:dyDescent="0.25">
      <c r="B275" s="84">
        <v>511050405</v>
      </c>
      <c r="C275" s="85" t="s">
        <v>651</v>
      </c>
      <c r="D275" s="226"/>
      <c r="E275" s="227"/>
    </row>
    <row r="276" spans="2:5" x14ac:dyDescent="0.25">
      <c r="B276" s="84">
        <v>5110505</v>
      </c>
      <c r="C276" s="85" t="s">
        <v>1275</v>
      </c>
      <c r="D276" s="292">
        <f>D277+D278+D279</f>
        <v>0</v>
      </c>
      <c r="E276" s="293">
        <f>E277+E278+E279</f>
        <v>0</v>
      </c>
    </row>
    <row r="277" spans="2:5" x14ac:dyDescent="0.25">
      <c r="B277" s="84">
        <v>511050501</v>
      </c>
      <c r="C277" s="85" t="s">
        <v>679</v>
      </c>
      <c r="D277" s="226"/>
      <c r="E277" s="227"/>
    </row>
    <row r="278" spans="2:5" x14ac:dyDescent="0.25">
      <c r="B278" s="84">
        <v>511050502</v>
      </c>
      <c r="C278" s="85" t="s">
        <v>681</v>
      </c>
      <c r="D278" s="226"/>
      <c r="E278" s="227"/>
    </row>
    <row r="279" spans="2:5" x14ac:dyDescent="0.25">
      <c r="B279" s="84">
        <v>511050503</v>
      </c>
      <c r="C279" s="85" t="s">
        <v>683</v>
      </c>
      <c r="D279" s="226"/>
      <c r="E279" s="227"/>
    </row>
    <row r="280" spans="2:5" x14ac:dyDescent="0.25">
      <c r="B280" s="84">
        <v>5110506</v>
      </c>
      <c r="C280" s="85" t="s">
        <v>685</v>
      </c>
      <c r="D280" s="292">
        <f>D281</f>
        <v>0</v>
      </c>
      <c r="E280" s="293">
        <f>E281</f>
        <v>0</v>
      </c>
    </row>
    <row r="281" spans="2:5" x14ac:dyDescent="0.25">
      <c r="B281" s="84">
        <v>511050601</v>
      </c>
      <c r="C281" s="85" t="s">
        <v>685</v>
      </c>
      <c r="D281" s="226"/>
      <c r="E281" s="227"/>
    </row>
    <row r="282" spans="2:5" x14ac:dyDescent="0.25">
      <c r="B282" s="84">
        <v>512</v>
      </c>
      <c r="C282" s="85" t="s">
        <v>688</v>
      </c>
      <c r="D282" s="298">
        <f>D283+D286+D292</f>
        <v>0</v>
      </c>
      <c r="E282" s="306">
        <f>E283+E286+E292</f>
        <v>0</v>
      </c>
    </row>
    <row r="283" spans="2:5" x14ac:dyDescent="0.25">
      <c r="B283" s="84">
        <v>51201</v>
      </c>
      <c r="C283" s="85" t="s">
        <v>690</v>
      </c>
      <c r="D283" s="292">
        <f>D284</f>
        <v>0</v>
      </c>
      <c r="E283" s="293">
        <f>E284</f>
        <v>0</v>
      </c>
    </row>
    <row r="284" spans="2:5" x14ac:dyDescent="0.25">
      <c r="B284" s="84">
        <v>5120101</v>
      </c>
      <c r="C284" s="85" t="s">
        <v>690</v>
      </c>
      <c r="D284" s="299">
        <f>D285</f>
        <v>0</v>
      </c>
      <c r="E284" s="315">
        <f>E285</f>
        <v>0</v>
      </c>
    </row>
    <row r="285" spans="2:5" x14ac:dyDescent="0.25">
      <c r="B285" s="84">
        <v>512010101</v>
      </c>
      <c r="C285" s="85" t="s">
        <v>693</v>
      </c>
      <c r="D285" s="226"/>
      <c r="E285" s="227"/>
    </row>
    <row r="286" spans="2:5" x14ac:dyDescent="0.25">
      <c r="B286" s="84">
        <v>51202</v>
      </c>
      <c r="C286" s="85" t="s">
        <v>1182</v>
      </c>
      <c r="D286" s="298">
        <f>D287</f>
        <v>0</v>
      </c>
      <c r="E286" s="306">
        <f>E287</f>
        <v>0</v>
      </c>
    </row>
    <row r="287" spans="2:5" x14ac:dyDescent="0.25">
      <c r="B287" s="84">
        <v>5120201</v>
      </c>
      <c r="C287" s="85" t="s">
        <v>1182</v>
      </c>
      <c r="D287" s="292">
        <f>D288+D289+D290+D291</f>
        <v>0</v>
      </c>
      <c r="E287" s="293">
        <f>E288+E289+E290+E291</f>
        <v>0</v>
      </c>
    </row>
    <row r="288" spans="2:5" x14ac:dyDescent="0.25">
      <c r="B288" s="84">
        <v>512020101</v>
      </c>
      <c r="C288" s="85" t="s">
        <v>1183</v>
      </c>
      <c r="D288" s="226"/>
      <c r="E288" s="227"/>
    </row>
    <row r="289" spans="2:5" x14ac:dyDescent="0.25">
      <c r="B289" s="84">
        <v>512020102</v>
      </c>
      <c r="C289" s="85" t="s">
        <v>700</v>
      </c>
      <c r="D289" s="226"/>
      <c r="E289" s="227"/>
    </row>
    <row r="290" spans="2:5" x14ac:dyDescent="0.25">
      <c r="B290" s="84">
        <v>512020103</v>
      </c>
      <c r="C290" s="85" t="s">
        <v>702</v>
      </c>
      <c r="D290" s="226"/>
      <c r="E290" s="227"/>
    </row>
    <row r="291" spans="2:5" x14ac:dyDescent="0.25">
      <c r="B291" s="84">
        <v>512020104</v>
      </c>
      <c r="C291" s="85" t="s">
        <v>704</v>
      </c>
      <c r="D291" s="226"/>
      <c r="E291" s="227"/>
    </row>
    <row r="292" spans="2:5" x14ac:dyDescent="0.25">
      <c r="B292" s="84">
        <v>51203</v>
      </c>
      <c r="C292" s="85" t="s">
        <v>388</v>
      </c>
      <c r="D292" s="298">
        <f>D293</f>
        <v>0</v>
      </c>
      <c r="E292" s="306">
        <f>E293</f>
        <v>0</v>
      </c>
    </row>
    <row r="293" spans="2:5" x14ac:dyDescent="0.25">
      <c r="B293" s="84">
        <v>5120301</v>
      </c>
      <c r="C293" s="85" t="s">
        <v>388</v>
      </c>
      <c r="D293" s="292">
        <f>D294+D295</f>
        <v>0</v>
      </c>
      <c r="E293" s="293">
        <f>E294+E295</f>
        <v>0</v>
      </c>
    </row>
    <row r="294" spans="2:5" x14ac:dyDescent="0.25">
      <c r="B294" s="84">
        <v>512030101</v>
      </c>
      <c r="C294" s="85" t="s">
        <v>390</v>
      </c>
      <c r="D294" s="226"/>
      <c r="E294" s="227"/>
    </row>
    <row r="295" spans="2:5" x14ac:dyDescent="0.25">
      <c r="B295" s="84">
        <v>512030102</v>
      </c>
      <c r="C295" s="85" t="s">
        <v>392</v>
      </c>
      <c r="D295" s="226"/>
      <c r="E295" s="227"/>
    </row>
    <row r="296" spans="2:5" x14ac:dyDescent="0.25">
      <c r="B296" s="84">
        <v>513</v>
      </c>
      <c r="C296" s="85" t="s">
        <v>710</v>
      </c>
      <c r="D296" s="298">
        <f>D297+D302+D305</f>
        <v>0</v>
      </c>
      <c r="E296" s="306">
        <f>E297+E302+E305</f>
        <v>0</v>
      </c>
    </row>
    <row r="297" spans="2:5" x14ac:dyDescent="0.25">
      <c r="B297" s="84">
        <v>51301</v>
      </c>
      <c r="C297" s="85" t="s">
        <v>712</v>
      </c>
      <c r="D297" s="292">
        <f>D298</f>
        <v>0</v>
      </c>
      <c r="E297" s="293">
        <f>E298</f>
        <v>0</v>
      </c>
    </row>
    <row r="298" spans="2:5" x14ac:dyDescent="0.25">
      <c r="B298" s="84">
        <v>5130101</v>
      </c>
      <c r="C298" s="85" t="s">
        <v>712</v>
      </c>
      <c r="D298" s="299">
        <f>D299+D300+D301</f>
        <v>0</v>
      </c>
      <c r="E298" s="315">
        <f>E299+E300+E301</f>
        <v>0</v>
      </c>
    </row>
    <row r="299" spans="2:5" x14ac:dyDescent="0.25">
      <c r="B299" s="84">
        <v>513010101</v>
      </c>
      <c r="C299" s="85" t="s">
        <v>1184</v>
      </c>
      <c r="D299" s="226"/>
      <c r="E299" s="227"/>
    </row>
    <row r="300" spans="2:5" x14ac:dyDescent="0.25">
      <c r="B300" s="84">
        <v>513010102</v>
      </c>
      <c r="C300" s="85" t="s">
        <v>1185</v>
      </c>
      <c r="D300" s="226"/>
      <c r="E300" s="227"/>
    </row>
    <row r="301" spans="2:5" x14ac:dyDescent="0.25">
      <c r="B301" s="84">
        <v>513010103</v>
      </c>
      <c r="C301" s="85" t="s">
        <v>719</v>
      </c>
      <c r="D301" s="226"/>
      <c r="E301" s="227"/>
    </row>
    <row r="302" spans="2:5" x14ac:dyDescent="0.25">
      <c r="B302" s="84">
        <v>51302</v>
      </c>
      <c r="C302" s="85" t="s">
        <v>1186</v>
      </c>
      <c r="D302" s="298">
        <f>D303</f>
        <v>0</v>
      </c>
      <c r="E302" s="306">
        <f>E303</f>
        <v>0</v>
      </c>
    </row>
    <row r="303" spans="2:5" x14ac:dyDescent="0.25">
      <c r="B303" s="84">
        <v>5130201</v>
      </c>
      <c r="C303" s="85" t="s">
        <v>1186</v>
      </c>
      <c r="D303" s="292">
        <f>D304</f>
        <v>0</v>
      </c>
      <c r="E303" s="293">
        <f>E304</f>
        <v>0</v>
      </c>
    </row>
    <row r="304" spans="2:5" x14ac:dyDescent="0.25">
      <c r="B304" s="84">
        <v>513020101</v>
      </c>
      <c r="C304" s="85" t="s">
        <v>1187</v>
      </c>
      <c r="D304" s="226"/>
      <c r="E304" s="227"/>
    </row>
    <row r="305" spans="2:5" x14ac:dyDescent="0.25">
      <c r="B305" s="84">
        <v>51303</v>
      </c>
      <c r="C305" s="85" t="s">
        <v>726</v>
      </c>
      <c r="D305" s="298">
        <f>D306</f>
        <v>0</v>
      </c>
      <c r="E305" s="306">
        <f>E306</f>
        <v>0</v>
      </c>
    </row>
    <row r="306" spans="2:5" x14ac:dyDescent="0.25">
      <c r="B306" s="84">
        <v>5130301</v>
      </c>
      <c r="C306" s="85" t="s">
        <v>726</v>
      </c>
      <c r="D306" s="292">
        <f>D307+D308</f>
        <v>0</v>
      </c>
      <c r="E306" s="293">
        <f>E307+E308</f>
        <v>0</v>
      </c>
    </row>
    <row r="307" spans="2:5" x14ac:dyDescent="0.25">
      <c r="B307" s="84">
        <v>513030101</v>
      </c>
      <c r="C307" s="85" t="s">
        <v>729</v>
      </c>
      <c r="D307" s="226"/>
      <c r="E307" s="227"/>
    </row>
    <row r="308" spans="2:5" x14ac:dyDescent="0.25">
      <c r="B308" s="84">
        <v>513030102</v>
      </c>
      <c r="C308" s="85" t="s">
        <v>731</v>
      </c>
      <c r="D308" s="226"/>
      <c r="E308" s="227"/>
    </row>
    <row r="309" spans="2:5" x14ac:dyDescent="0.25">
      <c r="B309" s="84">
        <v>52</v>
      </c>
      <c r="C309" s="85" t="s">
        <v>733</v>
      </c>
      <c r="D309" s="296">
        <f>D310</f>
        <v>0</v>
      </c>
      <c r="E309" s="316">
        <f>E310</f>
        <v>0</v>
      </c>
    </row>
    <row r="310" spans="2:5" x14ac:dyDescent="0.25">
      <c r="B310" s="84">
        <v>521</v>
      </c>
      <c r="C310" s="85" t="s">
        <v>733</v>
      </c>
      <c r="D310" s="297">
        <f>D311</f>
        <v>0</v>
      </c>
      <c r="E310" s="317">
        <f>E311</f>
        <v>0</v>
      </c>
    </row>
    <row r="311" spans="2:5" x14ac:dyDescent="0.25">
      <c r="B311" s="84">
        <v>52101</v>
      </c>
      <c r="C311" s="85" t="s">
        <v>733</v>
      </c>
      <c r="D311" s="288">
        <f>D312+D318</f>
        <v>0</v>
      </c>
      <c r="E311" s="289">
        <f>E312+E318</f>
        <v>0</v>
      </c>
    </row>
    <row r="312" spans="2:5" x14ac:dyDescent="0.25">
      <c r="B312" s="84">
        <v>5210101</v>
      </c>
      <c r="C312" s="85" t="s">
        <v>733</v>
      </c>
      <c r="D312" s="290">
        <f>D313+D314+D315+D316+D317</f>
        <v>0</v>
      </c>
      <c r="E312" s="291">
        <f>E313+E314+E315+E316+E317</f>
        <v>0</v>
      </c>
    </row>
    <row r="313" spans="2:5" x14ac:dyDescent="0.25">
      <c r="B313" s="84">
        <v>521010101</v>
      </c>
      <c r="C313" s="85" t="s">
        <v>1188</v>
      </c>
      <c r="D313" s="226"/>
      <c r="E313" s="227"/>
    </row>
    <row r="314" spans="2:5" x14ac:dyDescent="0.25">
      <c r="B314" s="84">
        <v>521010102</v>
      </c>
      <c r="C314" s="85" t="s">
        <v>740</v>
      </c>
      <c r="D314" s="226"/>
      <c r="E314" s="227"/>
    </row>
    <row r="315" spans="2:5" x14ac:dyDescent="0.25">
      <c r="B315" s="84">
        <v>521010103</v>
      </c>
      <c r="C315" s="85" t="s">
        <v>742</v>
      </c>
      <c r="D315" s="226"/>
      <c r="E315" s="227"/>
    </row>
    <row r="316" spans="2:5" x14ac:dyDescent="0.25">
      <c r="B316" s="84">
        <v>521010104</v>
      </c>
      <c r="C316" s="85" t="s">
        <v>744</v>
      </c>
      <c r="D316" s="226"/>
      <c r="E316" s="227"/>
    </row>
    <row r="317" spans="2:5" x14ac:dyDescent="0.25">
      <c r="B317" s="84">
        <v>521010105</v>
      </c>
      <c r="C317" s="85" t="s">
        <v>746</v>
      </c>
      <c r="D317" s="226"/>
      <c r="E317" s="227"/>
    </row>
    <row r="318" spans="2:5" x14ac:dyDescent="0.25">
      <c r="B318" s="84">
        <v>5210102</v>
      </c>
      <c r="C318" s="85" t="s">
        <v>748</v>
      </c>
      <c r="D318" s="292">
        <f>D319</f>
        <v>0</v>
      </c>
      <c r="E318" s="293">
        <f>E319</f>
        <v>0</v>
      </c>
    </row>
    <row r="319" spans="2:5" x14ac:dyDescent="0.25">
      <c r="B319" s="84">
        <v>521010201</v>
      </c>
      <c r="C319" s="85" t="s">
        <v>748</v>
      </c>
      <c r="D319" s="226"/>
      <c r="E319" s="227"/>
    </row>
    <row r="320" spans="2:5" x14ac:dyDescent="0.25">
      <c r="B320" s="87"/>
      <c r="C320" s="88"/>
      <c r="D320" s="303"/>
      <c r="E320" s="386"/>
    </row>
    <row r="321" spans="2:5" x14ac:dyDescent="0.25">
      <c r="B321" s="84">
        <v>6</v>
      </c>
      <c r="C321" s="85" t="s">
        <v>1189</v>
      </c>
      <c r="D321" s="296">
        <f>D322</f>
        <v>0</v>
      </c>
      <c r="E321" s="316">
        <f>E322</f>
        <v>0</v>
      </c>
    </row>
    <row r="322" spans="2:5" x14ac:dyDescent="0.25">
      <c r="B322" s="84">
        <v>61</v>
      </c>
      <c r="C322" s="85" t="s">
        <v>1189</v>
      </c>
      <c r="D322" s="297">
        <f>D323+D328</f>
        <v>0</v>
      </c>
      <c r="E322" s="317">
        <f>E323+E328</f>
        <v>0</v>
      </c>
    </row>
    <row r="323" spans="2:5" x14ac:dyDescent="0.25">
      <c r="B323" s="84">
        <v>611</v>
      </c>
      <c r="C323" s="85" t="s">
        <v>1190</v>
      </c>
      <c r="D323" s="288">
        <f>D324</f>
        <v>0</v>
      </c>
      <c r="E323" s="289">
        <f>E324</f>
        <v>0</v>
      </c>
    </row>
    <row r="324" spans="2:5" x14ac:dyDescent="0.25">
      <c r="B324" s="84">
        <v>61101</v>
      </c>
      <c r="C324" s="85" t="s">
        <v>1191</v>
      </c>
      <c r="D324" s="290">
        <f>D325</f>
        <v>0</v>
      </c>
      <c r="E324" s="291">
        <f>E325</f>
        <v>0</v>
      </c>
    </row>
    <row r="325" spans="2:5" x14ac:dyDescent="0.25">
      <c r="B325" s="84">
        <v>6110101</v>
      </c>
      <c r="C325" s="85" t="s">
        <v>1191</v>
      </c>
      <c r="D325" s="292">
        <f>D326+D327</f>
        <v>0</v>
      </c>
      <c r="E325" s="293">
        <f>E326+E327</f>
        <v>0</v>
      </c>
    </row>
    <row r="326" spans="2:5" x14ac:dyDescent="0.25">
      <c r="B326" s="84">
        <v>611010101</v>
      </c>
      <c r="C326" s="85" t="s">
        <v>1192</v>
      </c>
      <c r="D326" s="294">
        <f>D6-D135</f>
        <v>0</v>
      </c>
      <c r="E326" s="295">
        <f>E6-E135</f>
        <v>0</v>
      </c>
    </row>
    <row r="327" spans="2:5" x14ac:dyDescent="0.25">
      <c r="B327" s="84">
        <v>611010102</v>
      </c>
      <c r="C327" s="85" t="s">
        <v>1193</v>
      </c>
      <c r="D327" s="226"/>
      <c r="E327" s="227"/>
    </row>
    <row r="328" spans="2:5" x14ac:dyDescent="0.25">
      <c r="B328" s="84">
        <v>612</v>
      </c>
      <c r="C328" s="85" t="s">
        <v>1194</v>
      </c>
      <c r="D328" s="288">
        <f>D329</f>
        <v>0</v>
      </c>
      <c r="E328" s="289">
        <f>E329</f>
        <v>0</v>
      </c>
    </row>
    <row r="329" spans="2:5" x14ac:dyDescent="0.25">
      <c r="B329" s="84">
        <v>61201</v>
      </c>
      <c r="C329" s="85" t="s">
        <v>1191</v>
      </c>
      <c r="D329" s="290">
        <f>D330</f>
        <v>0</v>
      </c>
      <c r="E329" s="291">
        <f>E330</f>
        <v>0</v>
      </c>
    </row>
    <row r="330" spans="2:5" x14ac:dyDescent="0.25">
      <c r="B330" s="84">
        <v>6120101</v>
      </c>
      <c r="C330" s="85" t="s">
        <v>1191</v>
      </c>
      <c r="D330" s="292">
        <f>D331+D332</f>
        <v>0</v>
      </c>
      <c r="E330" s="293">
        <f>E331+E332</f>
        <v>0</v>
      </c>
    </row>
    <row r="331" spans="2:5" x14ac:dyDescent="0.25">
      <c r="B331" s="84">
        <v>612010101</v>
      </c>
      <c r="C331" s="85" t="s">
        <v>1195</v>
      </c>
      <c r="D331" s="226"/>
      <c r="E331" s="227"/>
    </row>
    <row r="332" spans="2:5" ht="16.5" thickBot="1" x14ac:dyDescent="0.3">
      <c r="B332" s="89">
        <v>612010102</v>
      </c>
      <c r="C332" s="90" t="s">
        <v>1196</v>
      </c>
      <c r="D332" s="232"/>
      <c r="E332" s="233"/>
    </row>
    <row r="333" spans="2:5" ht="16.5" thickTop="1" x14ac:dyDescent="0.25"/>
    <row r="336" spans="2:5" ht="18" x14ac:dyDescent="0.25">
      <c r="C336" s="319" t="s">
        <v>1276</v>
      </c>
      <c r="D336" s="255">
        <f>D6-D135-D321</f>
        <v>0</v>
      </c>
      <c r="E336" s="318">
        <f>E6-E135-E321</f>
        <v>0</v>
      </c>
    </row>
  </sheetData>
  <sheetProtection algorithmName="SHA-512" hashValue="b5WeNj+XKzEv9dAaLr4yx2egkuwAjfi/YdB1iWFIUeNFuPHUxo+PTSq4hvq+26EWqlEZnOAIZkTfFW2BgxnKKA==" saltValue="E5GfRtzLqwEG+H+cFsGV6A==" spinCount="100000" sheet="1" objects="1" scenarios="1" formatCells="0" formatColumns="0" formatRows="0"/>
  <mergeCells count="2">
    <mergeCell ref="B3:E3"/>
    <mergeCell ref="B4:D4"/>
  </mergeCells>
  <pageMargins left="0.7" right="0.7" top="0.75" bottom="0.75" header="0.3" footer="0.3"/>
  <pageSetup paperSize="9" orientation="portrait" r:id="rId1"/>
  <ignoredErrors>
    <ignoredError sqref="D250:D251 D258:E258 E250:E251 D234:E234 D6:D9 E6:E10 D23:E23 E36 D49:E49 D62:E62 D64:D65 E64:E65 D73:E73 D77:E77 D86:D87 E86:E87 D91:E91 D103:D104 E103:E104 D110:E110 D116:E116 D119 E119 D131:D132 E131:E132 D135:D139 E135:E139 D146:E146 D153:E153 D160:E160 D168:E168 D174:E174 D180:D181 E180:E181 D184:E184 D194:D195 E194:E195 D204:D205 E204:E205 D210:E210 D213:E213 D242:E242 D246:E246 D264:E264 D270:E270 D276:E276 D280:E280 D282:D284 E282:E284 D286:D287 E286:E287 D292:D293 E292:E293 D296:D298 E296:E298 D302:D303 E302:E303 D305:D306 E305:E306 D309:D312 E309:E312 D318:E318 D321 D323:D326 E321 E323:E326 D328:D330 E328:E330 D72:E72 D121:D122 E121:E122" unlockedFormula="1"/>
    <ignoredError sqref="D322:E322 D120:E120" formula="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29"/>
  <sheetViews>
    <sheetView topLeftCell="B7" workbookViewId="0">
      <selection activeCell="C9" sqref="C9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14.5703125" style="68" customWidth="1"/>
    <col min="4" max="4" width="18.140625" style="68" customWidth="1"/>
    <col min="5" max="5" width="19.42578125" style="68" customWidth="1"/>
    <col min="6" max="6" width="19.7109375" style="68" customWidth="1"/>
    <col min="7" max="7" width="17.85546875" style="68" customWidth="1"/>
    <col min="8" max="9" width="14.28515625" style="68" customWidth="1"/>
    <col min="10" max="10" width="22" style="68" customWidth="1"/>
    <col min="11" max="11" width="24" style="68" customWidth="1"/>
    <col min="12" max="12" width="13.140625" style="107" customWidth="1"/>
    <col min="13" max="16384" width="11.42578125" style="69"/>
  </cols>
  <sheetData>
    <row r="1" spans="1:12" ht="21" customHeight="1" x14ac:dyDescent="0.25"/>
    <row r="2" spans="1:12" s="68" customFormat="1" x14ac:dyDescent="0.25">
      <c r="A2" s="444" t="s">
        <v>146</v>
      </c>
      <c r="B2" s="436"/>
      <c r="C2" s="436"/>
      <c r="D2" s="436"/>
      <c r="E2" s="436"/>
      <c r="F2" s="436"/>
      <c r="G2" s="436"/>
      <c r="H2" s="436"/>
      <c r="I2" s="437"/>
      <c r="J2" s="446" t="s">
        <v>756</v>
      </c>
      <c r="K2" s="447"/>
      <c r="L2" s="108"/>
    </row>
    <row r="3" spans="1:12" s="68" customFormat="1" ht="38.25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1" t="s">
        <v>32</v>
      </c>
      <c r="K3" s="12" t="s">
        <v>868</v>
      </c>
      <c r="L3" s="107"/>
    </row>
    <row r="4" spans="1:12" s="68" customFormat="1" x14ac:dyDescent="0.25">
      <c r="A4" s="13" t="s">
        <v>37</v>
      </c>
      <c r="B4" s="14" t="s">
        <v>33</v>
      </c>
      <c r="C4" s="15">
        <v>0</v>
      </c>
      <c r="D4" s="70"/>
      <c r="E4" s="143">
        <v>0</v>
      </c>
      <c r="F4" s="16"/>
      <c r="G4" s="16">
        <v>0</v>
      </c>
      <c r="H4" s="17">
        <v>0</v>
      </c>
      <c r="I4" s="17"/>
      <c r="J4" s="67"/>
      <c r="K4" s="18"/>
      <c r="L4" s="107"/>
    </row>
    <row r="5" spans="1:12" s="68" customFormat="1" x14ac:dyDescent="0.25">
      <c r="A5" s="13" t="s">
        <v>38</v>
      </c>
      <c r="B5" s="14" t="s">
        <v>34</v>
      </c>
      <c r="C5" s="15">
        <v>0</v>
      </c>
      <c r="D5" s="70"/>
      <c r="E5" s="143">
        <v>0</v>
      </c>
      <c r="F5" s="16"/>
      <c r="G5" s="16">
        <v>0</v>
      </c>
      <c r="H5" s="17">
        <v>0</v>
      </c>
      <c r="I5" s="17"/>
      <c r="J5" s="67"/>
      <c r="K5" s="18"/>
      <c r="L5" s="107"/>
    </row>
    <row r="6" spans="1:12" s="68" customFormat="1" x14ac:dyDescent="0.25">
      <c r="A6" s="13" t="s">
        <v>39</v>
      </c>
      <c r="B6" s="14" t="s">
        <v>35</v>
      </c>
      <c r="C6" s="15">
        <v>0</v>
      </c>
      <c r="D6" s="70"/>
      <c r="E6" s="143">
        <v>0</v>
      </c>
      <c r="F6" s="16"/>
      <c r="G6" s="16">
        <v>0</v>
      </c>
      <c r="H6" s="17">
        <v>0</v>
      </c>
      <c r="I6" s="17"/>
      <c r="J6" s="67"/>
      <c r="K6" s="18"/>
      <c r="L6" s="107"/>
    </row>
    <row r="7" spans="1:12" s="68" customFormat="1" x14ac:dyDescent="0.25">
      <c r="A7" s="13" t="s">
        <v>40</v>
      </c>
      <c r="B7" s="14" t="s">
        <v>45</v>
      </c>
      <c r="C7" s="15">
        <v>5</v>
      </c>
      <c r="D7" s="70"/>
      <c r="E7" s="143">
        <v>0</v>
      </c>
      <c r="F7" s="16"/>
      <c r="G7" s="16">
        <v>0</v>
      </c>
      <c r="H7" s="17"/>
      <c r="I7" s="17"/>
      <c r="J7" s="67"/>
      <c r="K7" s="18"/>
      <c r="L7" s="107"/>
    </row>
    <row r="8" spans="1:12" s="68" customFormat="1" x14ac:dyDescent="0.25">
      <c r="A8" s="13" t="s">
        <v>41</v>
      </c>
      <c r="B8" s="14" t="s">
        <v>46</v>
      </c>
      <c r="C8" s="15">
        <v>30</v>
      </c>
      <c r="D8" s="70"/>
      <c r="E8" s="143">
        <v>0</v>
      </c>
      <c r="F8" s="16"/>
      <c r="G8" s="16">
        <v>0</v>
      </c>
      <c r="H8" s="17"/>
      <c r="I8" s="17"/>
      <c r="J8" s="67"/>
      <c r="K8" s="18"/>
      <c r="L8" s="107"/>
    </row>
    <row r="9" spans="1:12" s="68" customFormat="1" ht="15" customHeight="1" x14ac:dyDescent="0.25">
      <c r="A9" s="13" t="s">
        <v>42</v>
      </c>
      <c r="B9" s="14" t="s">
        <v>47</v>
      </c>
      <c r="C9" s="15">
        <v>50</v>
      </c>
      <c r="D9" s="70"/>
      <c r="E9" s="143">
        <v>0</v>
      </c>
      <c r="F9" s="16"/>
      <c r="G9" s="16">
        <v>0</v>
      </c>
      <c r="H9" s="17">
        <v>0</v>
      </c>
      <c r="I9" s="17"/>
      <c r="J9" s="67"/>
      <c r="K9" s="19"/>
      <c r="L9" s="107"/>
    </row>
    <row r="10" spans="1:12" s="68" customFormat="1" ht="15" customHeight="1" x14ac:dyDescent="0.25">
      <c r="A10" s="13" t="s">
        <v>43</v>
      </c>
      <c r="B10" s="14" t="s">
        <v>48</v>
      </c>
      <c r="C10" s="15">
        <v>80</v>
      </c>
      <c r="D10" s="70"/>
      <c r="E10" s="143">
        <v>0</v>
      </c>
      <c r="F10" s="16"/>
      <c r="G10" s="16">
        <v>0</v>
      </c>
      <c r="H10" s="17">
        <v>0</v>
      </c>
      <c r="I10" s="17"/>
      <c r="J10" s="67"/>
      <c r="K10" s="19"/>
      <c r="L10" s="107"/>
    </row>
    <row r="11" spans="1:12" s="68" customFormat="1" x14ac:dyDescent="0.25">
      <c r="A11" s="13" t="s">
        <v>44</v>
      </c>
      <c r="B11" s="14" t="s">
        <v>49</v>
      </c>
      <c r="C11" s="15">
        <v>100</v>
      </c>
      <c r="D11" s="70"/>
      <c r="E11" s="143">
        <v>0</v>
      </c>
      <c r="F11" s="17"/>
      <c r="G11" s="17">
        <v>0</v>
      </c>
      <c r="H11" s="17"/>
      <c r="I11" s="17"/>
      <c r="J11" s="67"/>
      <c r="K11" s="19"/>
      <c r="L11" s="107"/>
    </row>
    <row r="12" spans="1:12" s="68" customFormat="1" x14ac:dyDescent="0.25">
      <c r="A12" s="448" t="s">
        <v>36</v>
      </c>
      <c r="B12" s="449"/>
      <c r="C12" s="449"/>
      <c r="D12" s="45">
        <f t="shared" ref="D12:K12" si="0">SUM(D4:D11)</f>
        <v>0</v>
      </c>
      <c r="E12" s="45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  <c r="L12" s="107"/>
    </row>
    <row r="18" spans="1:7" x14ac:dyDescent="0.25">
      <c r="A18" s="436" t="s">
        <v>870</v>
      </c>
      <c r="B18" s="436"/>
      <c r="C18" s="436"/>
      <c r="D18" s="436"/>
      <c r="E18" s="437"/>
      <c r="F18" s="446" t="s">
        <v>756</v>
      </c>
      <c r="G18" s="450"/>
    </row>
    <row r="19" spans="1:7" ht="51" x14ac:dyDescent="0.25">
      <c r="A19" s="103" t="s">
        <v>24</v>
      </c>
      <c r="B19" s="9" t="s">
        <v>25</v>
      </c>
      <c r="C19" s="9" t="s">
        <v>26</v>
      </c>
      <c r="D19" s="110" t="s">
        <v>867</v>
      </c>
      <c r="E19" s="11" t="s">
        <v>31</v>
      </c>
      <c r="F19" s="10" t="s">
        <v>32</v>
      </c>
      <c r="G19" s="112" t="s">
        <v>868</v>
      </c>
    </row>
    <row r="20" spans="1:7" x14ac:dyDescent="0.25">
      <c r="A20" s="104" t="s">
        <v>37</v>
      </c>
      <c r="B20" s="14" t="s">
        <v>33</v>
      </c>
      <c r="C20" s="15">
        <v>0</v>
      </c>
      <c r="D20" s="70"/>
      <c r="E20" s="67"/>
      <c r="F20" s="116"/>
      <c r="G20" s="113"/>
    </row>
    <row r="21" spans="1:7" x14ac:dyDescent="0.25">
      <c r="A21" s="104" t="s">
        <v>38</v>
      </c>
      <c r="B21" s="14" t="s">
        <v>34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39</v>
      </c>
      <c r="B22" s="14" t="s">
        <v>35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40</v>
      </c>
      <c r="B23" s="14" t="s">
        <v>45</v>
      </c>
      <c r="C23" s="15">
        <v>5</v>
      </c>
      <c r="D23" s="70"/>
      <c r="E23" s="67"/>
      <c r="F23" s="116"/>
      <c r="G23" s="113"/>
    </row>
    <row r="24" spans="1:7" x14ac:dyDescent="0.25">
      <c r="A24" s="104" t="s">
        <v>41</v>
      </c>
      <c r="B24" s="14" t="s">
        <v>46</v>
      </c>
      <c r="C24" s="15">
        <v>30</v>
      </c>
      <c r="D24" s="70"/>
      <c r="E24" s="67"/>
      <c r="F24" s="116"/>
      <c r="G24" s="113"/>
    </row>
    <row r="25" spans="1:7" x14ac:dyDescent="0.25">
      <c r="A25" s="104" t="s">
        <v>42</v>
      </c>
      <c r="B25" s="14" t="s">
        <v>47</v>
      </c>
      <c r="C25" s="15">
        <v>50</v>
      </c>
      <c r="D25" s="70"/>
      <c r="E25" s="67"/>
      <c r="F25" s="17"/>
      <c r="G25" s="114"/>
    </row>
    <row r="26" spans="1:7" x14ac:dyDescent="0.25">
      <c r="A26" s="104" t="s">
        <v>43</v>
      </c>
      <c r="B26" s="14" t="s">
        <v>48</v>
      </c>
      <c r="C26" s="15">
        <v>80</v>
      </c>
      <c r="D26" s="70"/>
      <c r="E26" s="67"/>
      <c r="F26" s="17"/>
      <c r="G26" s="114"/>
    </row>
    <row r="27" spans="1:7" x14ac:dyDescent="0.25">
      <c r="A27" s="104" t="s">
        <v>44</v>
      </c>
      <c r="B27" s="14" t="s">
        <v>49</v>
      </c>
      <c r="C27" s="15">
        <v>100</v>
      </c>
      <c r="D27" s="70"/>
      <c r="E27" s="67"/>
      <c r="F27" s="17"/>
      <c r="G27" s="114"/>
    </row>
    <row r="28" spans="1:7" ht="15.75" thickBot="1" x14ac:dyDescent="0.3">
      <c r="A28" s="441" t="s">
        <v>36</v>
      </c>
      <c r="B28" s="442"/>
      <c r="C28" s="443"/>
      <c r="D28" s="105">
        <f t="shared" ref="D28:G28" si="1">SUM(D20:D27)</f>
        <v>0</v>
      </c>
      <c r="E28" s="106">
        <f t="shared" si="1"/>
        <v>0</v>
      </c>
      <c r="F28" s="117">
        <f t="shared" si="1"/>
        <v>0</v>
      </c>
      <c r="G28" s="115">
        <f t="shared" si="1"/>
        <v>0</v>
      </c>
    </row>
    <row r="29" spans="1:7" ht="15.75" thickTop="1" x14ac:dyDescent="0.25"/>
  </sheetData>
  <sheetProtection algorithmName="SHA-512" hashValue="o2vHbzwG60fDbNvFDQ+6Uk8QfZ3SM9GfUBdHoAgUFEyTGKrdVKtTurNx26gb3y2bBz+Kr+6+uu4/IQYNtmBhRQ==" saltValue="hoXY0M1XnNS9WiQaFvXcvg==" spinCount="100000" sheet="1" objects="1" scenarios="1" formatCells="0" formatColumns="0" formatRows="0"/>
  <protectedRanges>
    <protectedRange sqref="F178:J185 H19:J26 F33:J40 F48:J55 F62:J69 F77:J84 F91:J98 F106:J113 F162:J169 E4:I11" name="Rango1_1_1" securityDescriptor="O:WDG:WDD:(A;;CC;;;WD)"/>
    <protectedRange sqref="L178:L185 K4:K11 L19:L26 L33:L40 L48:L55 L62:L69 L77:L84 L91:L98 L106:L113 L162:L169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2:I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Z57"/>
  <sheetViews>
    <sheetView workbookViewId="0">
      <selection activeCell="E4" sqref="E4"/>
    </sheetView>
  </sheetViews>
  <sheetFormatPr baseColWidth="10" defaultRowHeight="15.75" x14ac:dyDescent="0.25"/>
  <cols>
    <col min="1" max="1" width="5" style="72" customWidth="1"/>
    <col min="2" max="2" width="14.85546875" style="72" customWidth="1"/>
    <col min="3" max="3" width="85.85546875" style="72" customWidth="1"/>
    <col min="4" max="4" width="23.7109375" style="72" customWidth="1"/>
    <col min="5" max="5" width="23.7109375" style="221" customWidth="1"/>
    <col min="6" max="26" width="11.42578125" style="235"/>
    <col min="27" max="16384" width="11.42578125" style="222"/>
  </cols>
  <sheetData>
    <row r="1" spans="2:5" ht="21" customHeight="1" x14ac:dyDescent="0.25"/>
    <row r="2" spans="2:5" ht="21" customHeight="1" thickBot="1" x14ac:dyDescent="0.3"/>
    <row r="3" spans="2:5" ht="16.5" thickTop="1" x14ac:dyDescent="0.25">
      <c r="B3" s="479" t="s">
        <v>1197</v>
      </c>
      <c r="C3" s="480"/>
      <c r="D3" s="480"/>
      <c r="E3" s="506"/>
    </row>
    <row r="4" spans="2:5" x14ac:dyDescent="0.25">
      <c r="B4" s="509" t="s">
        <v>1331</v>
      </c>
      <c r="C4" s="510"/>
      <c r="D4" s="510"/>
      <c r="E4" s="406" t="s">
        <v>1332</v>
      </c>
    </row>
    <row r="5" spans="2:5" x14ac:dyDescent="0.25">
      <c r="B5" s="223" t="s">
        <v>947</v>
      </c>
      <c r="C5" s="83" t="s">
        <v>948</v>
      </c>
      <c r="D5" s="224" t="s">
        <v>889</v>
      </c>
      <c r="E5" s="225" t="s">
        <v>890</v>
      </c>
    </row>
    <row r="6" spans="2:5" x14ac:dyDescent="0.25">
      <c r="B6" s="84">
        <v>7</v>
      </c>
      <c r="C6" s="85" t="s">
        <v>1198</v>
      </c>
      <c r="D6" s="288">
        <f>D7+D24</f>
        <v>0</v>
      </c>
      <c r="E6" s="289">
        <f>E7+E24</f>
        <v>0</v>
      </c>
    </row>
    <row r="7" spans="2:5" x14ac:dyDescent="0.25">
      <c r="B7" s="84">
        <v>71</v>
      </c>
      <c r="C7" s="85" t="s">
        <v>1198</v>
      </c>
      <c r="D7" s="290">
        <f>D8</f>
        <v>0</v>
      </c>
      <c r="E7" s="291">
        <f>E8</f>
        <v>0</v>
      </c>
    </row>
    <row r="8" spans="2:5" x14ac:dyDescent="0.25">
      <c r="B8" s="84">
        <v>711</v>
      </c>
      <c r="C8" s="85" t="s">
        <v>1198</v>
      </c>
      <c r="D8" s="292">
        <f>D9</f>
        <v>0</v>
      </c>
      <c r="E8" s="293">
        <f>E9</f>
        <v>0</v>
      </c>
    </row>
    <row r="9" spans="2:5" x14ac:dyDescent="0.25">
      <c r="B9" s="84">
        <v>71101</v>
      </c>
      <c r="C9" s="85" t="s">
        <v>1198</v>
      </c>
      <c r="D9" s="294">
        <f>D10+D21</f>
        <v>0</v>
      </c>
      <c r="E9" s="295">
        <f>E10+E21</f>
        <v>0</v>
      </c>
    </row>
    <row r="10" spans="2:5" x14ac:dyDescent="0.25">
      <c r="B10" s="84">
        <v>7110101</v>
      </c>
      <c r="C10" s="85" t="s">
        <v>1199</v>
      </c>
      <c r="D10" s="294">
        <f>SUM(D11:D20)</f>
        <v>0</v>
      </c>
      <c r="E10" s="295">
        <f>SUM(E11:E20)</f>
        <v>0</v>
      </c>
    </row>
    <row r="11" spans="2:5" x14ac:dyDescent="0.25">
      <c r="B11" s="84">
        <v>711010101</v>
      </c>
      <c r="C11" s="85" t="s">
        <v>1200</v>
      </c>
      <c r="D11" s="226"/>
      <c r="E11" s="227"/>
    </row>
    <row r="12" spans="2:5" x14ac:dyDescent="0.25">
      <c r="B12" s="84">
        <v>711010102</v>
      </c>
      <c r="C12" s="86" t="s">
        <v>1201</v>
      </c>
      <c r="D12" s="228"/>
      <c r="E12" s="227"/>
    </row>
    <row r="13" spans="2:5" x14ac:dyDescent="0.25">
      <c r="B13" s="84">
        <v>711010103</v>
      </c>
      <c r="C13" s="85" t="s">
        <v>1202</v>
      </c>
      <c r="D13" s="226"/>
      <c r="E13" s="227"/>
    </row>
    <row r="14" spans="2:5" x14ac:dyDescent="0.25">
      <c r="B14" s="84">
        <v>711010104</v>
      </c>
      <c r="C14" s="86" t="s">
        <v>1203</v>
      </c>
      <c r="D14" s="228"/>
      <c r="E14" s="227"/>
    </row>
    <row r="15" spans="2:5" x14ac:dyDescent="0.25">
      <c r="B15" s="84">
        <v>711010105</v>
      </c>
      <c r="C15" s="85" t="s">
        <v>971</v>
      </c>
      <c r="D15" s="226"/>
      <c r="E15" s="227"/>
    </row>
    <row r="16" spans="2:5" x14ac:dyDescent="0.25">
      <c r="B16" s="84">
        <v>711010106</v>
      </c>
      <c r="C16" s="85" t="s">
        <v>1204</v>
      </c>
      <c r="D16" s="226"/>
      <c r="E16" s="227"/>
    </row>
    <row r="17" spans="2:5" x14ac:dyDescent="0.25">
      <c r="B17" s="84">
        <v>711010107</v>
      </c>
      <c r="C17" s="85" t="s">
        <v>1205</v>
      </c>
      <c r="D17" s="226"/>
      <c r="E17" s="227"/>
    </row>
    <row r="18" spans="2:5" x14ac:dyDescent="0.25">
      <c r="B18" s="84">
        <v>711010108</v>
      </c>
      <c r="C18" s="85" t="s">
        <v>1206</v>
      </c>
      <c r="D18" s="226"/>
      <c r="E18" s="227"/>
    </row>
    <row r="19" spans="2:5" x14ac:dyDescent="0.25">
      <c r="B19" s="84">
        <v>711010109</v>
      </c>
      <c r="C19" s="86" t="s">
        <v>1207</v>
      </c>
      <c r="D19" s="228"/>
      <c r="E19" s="227"/>
    </row>
    <row r="20" spans="2:5" x14ac:dyDescent="0.25">
      <c r="B20" s="84">
        <v>711010110</v>
      </c>
      <c r="C20" s="86" t="s">
        <v>1208</v>
      </c>
      <c r="D20" s="228"/>
      <c r="E20" s="227"/>
    </row>
    <row r="21" spans="2:5" x14ac:dyDescent="0.25">
      <c r="B21" s="84">
        <v>7110102</v>
      </c>
      <c r="C21" s="85" t="s">
        <v>1209</v>
      </c>
      <c r="D21" s="292">
        <f>D22+D23</f>
        <v>0</v>
      </c>
      <c r="E21" s="293">
        <f>E22+E23</f>
        <v>0</v>
      </c>
    </row>
    <row r="22" spans="2:5" x14ac:dyDescent="0.25">
      <c r="B22" s="84">
        <v>711010201</v>
      </c>
      <c r="C22" s="85" t="s">
        <v>1210</v>
      </c>
      <c r="D22" s="226"/>
      <c r="E22" s="227"/>
    </row>
    <row r="23" spans="2:5" x14ac:dyDescent="0.25">
      <c r="B23" s="84">
        <v>711010202</v>
      </c>
      <c r="C23" s="85" t="s">
        <v>1211</v>
      </c>
      <c r="D23" s="226"/>
      <c r="E23" s="227"/>
    </row>
    <row r="24" spans="2:5" x14ac:dyDescent="0.25">
      <c r="B24" s="84">
        <v>72</v>
      </c>
      <c r="C24" s="85" t="s">
        <v>1212</v>
      </c>
      <c r="D24" s="226"/>
      <c r="E24" s="227"/>
    </row>
    <row r="25" spans="2:5" x14ac:dyDescent="0.25">
      <c r="B25" s="84">
        <v>721</v>
      </c>
      <c r="C25" s="85" t="s">
        <v>1212</v>
      </c>
      <c r="D25" s="226"/>
      <c r="E25" s="227"/>
    </row>
    <row r="26" spans="2:5" x14ac:dyDescent="0.25">
      <c r="B26" s="84">
        <v>72101</v>
      </c>
      <c r="C26" s="85" t="s">
        <v>1212</v>
      </c>
      <c r="D26" s="226"/>
      <c r="E26" s="227"/>
    </row>
    <row r="27" spans="2:5" x14ac:dyDescent="0.25">
      <c r="B27" s="84">
        <v>7210101</v>
      </c>
      <c r="C27" s="85" t="s">
        <v>1199</v>
      </c>
      <c r="D27" s="226"/>
      <c r="E27" s="227"/>
    </row>
    <row r="28" spans="2:5" x14ac:dyDescent="0.25">
      <c r="B28" s="84">
        <v>721010101</v>
      </c>
      <c r="C28" s="85" t="s">
        <v>1213</v>
      </c>
      <c r="D28" s="226"/>
      <c r="E28" s="227"/>
    </row>
    <row r="29" spans="2:5" x14ac:dyDescent="0.25">
      <c r="B29" s="84">
        <v>721010102</v>
      </c>
      <c r="C29" s="85" t="s">
        <v>1214</v>
      </c>
      <c r="D29" s="226"/>
      <c r="E29" s="227"/>
    </row>
    <row r="30" spans="2:5" x14ac:dyDescent="0.25">
      <c r="B30" s="84">
        <v>721010103</v>
      </c>
      <c r="C30" s="85" t="s">
        <v>1215</v>
      </c>
      <c r="D30" s="226"/>
      <c r="E30" s="227"/>
    </row>
    <row r="31" spans="2:5" x14ac:dyDescent="0.25">
      <c r="B31" s="84">
        <v>721010104</v>
      </c>
      <c r="C31" s="85" t="s">
        <v>970</v>
      </c>
      <c r="D31" s="226"/>
      <c r="E31" s="227"/>
    </row>
    <row r="32" spans="2:5" x14ac:dyDescent="0.25">
      <c r="B32" s="84">
        <v>721010105</v>
      </c>
      <c r="C32" s="85" t="s">
        <v>1216</v>
      </c>
      <c r="D32" s="226"/>
      <c r="E32" s="227"/>
    </row>
    <row r="33" spans="2:5" x14ac:dyDescent="0.25">
      <c r="B33" s="84">
        <v>721010106</v>
      </c>
      <c r="C33" s="85" t="s">
        <v>1217</v>
      </c>
      <c r="D33" s="226"/>
      <c r="E33" s="227"/>
    </row>
    <row r="34" spans="2:5" x14ac:dyDescent="0.25">
      <c r="B34" s="84">
        <v>721010107</v>
      </c>
      <c r="C34" s="85" t="s">
        <v>1218</v>
      </c>
      <c r="D34" s="226"/>
      <c r="E34" s="227"/>
    </row>
    <row r="35" spans="2:5" x14ac:dyDescent="0.25">
      <c r="B35" s="84">
        <v>721010108</v>
      </c>
      <c r="C35" s="85" t="s">
        <v>1219</v>
      </c>
      <c r="D35" s="226"/>
      <c r="E35" s="227"/>
    </row>
    <row r="36" spans="2:5" x14ac:dyDescent="0.25">
      <c r="B36" s="84">
        <v>721010109</v>
      </c>
      <c r="C36" s="85" t="s">
        <v>1220</v>
      </c>
      <c r="D36" s="226"/>
      <c r="E36" s="227"/>
    </row>
    <row r="37" spans="2:5" x14ac:dyDescent="0.25">
      <c r="B37" s="84">
        <v>721010110</v>
      </c>
      <c r="C37" s="85" t="s">
        <v>1221</v>
      </c>
      <c r="D37" s="226"/>
      <c r="E37" s="227"/>
    </row>
    <row r="38" spans="2:5" x14ac:dyDescent="0.25">
      <c r="B38" s="84">
        <v>7210102</v>
      </c>
      <c r="C38" s="85" t="s">
        <v>1209</v>
      </c>
      <c r="D38" s="226"/>
      <c r="E38" s="227"/>
    </row>
    <row r="39" spans="2:5" x14ac:dyDescent="0.25">
      <c r="B39" s="84">
        <v>721010201</v>
      </c>
      <c r="C39" s="85" t="s">
        <v>1222</v>
      </c>
      <c r="D39" s="226"/>
      <c r="E39" s="227"/>
    </row>
    <row r="40" spans="2:5" x14ac:dyDescent="0.25">
      <c r="B40" s="84">
        <v>721010202</v>
      </c>
      <c r="C40" s="85" t="s">
        <v>1223</v>
      </c>
      <c r="D40" s="226"/>
      <c r="E40" s="227"/>
    </row>
    <row r="41" spans="2:5" x14ac:dyDescent="0.25">
      <c r="B41" s="87"/>
      <c r="C41" s="88"/>
      <c r="D41" s="230"/>
      <c r="E41" s="231"/>
    </row>
    <row r="42" spans="2:5" x14ac:dyDescent="0.25">
      <c r="B42" s="84">
        <v>8</v>
      </c>
      <c r="C42" s="85" t="s">
        <v>1224</v>
      </c>
      <c r="D42" s="288">
        <f>D43+D50</f>
        <v>0</v>
      </c>
      <c r="E42" s="289">
        <f>E43+E50</f>
        <v>0</v>
      </c>
    </row>
    <row r="43" spans="2:5" x14ac:dyDescent="0.25">
      <c r="B43" s="84">
        <v>81</v>
      </c>
      <c r="C43" s="85" t="s">
        <v>1225</v>
      </c>
      <c r="D43" s="290">
        <f>D44</f>
        <v>0</v>
      </c>
      <c r="E43" s="291">
        <f>E44</f>
        <v>0</v>
      </c>
    </row>
    <row r="44" spans="2:5" x14ac:dyDescent="0.25">
      <c r="B44" s="84">
        <v>811</v>
      </c>
      <c r="C44" s="85" t="s">
        <v>1225</v>
      </c>
      <c r="D44" s="292">
        <f>D45</f>
        <v>0</v>
      </c>
      <c r="E44" s="293">
        <f>E45</f>
        <v>0</v>
      </c>
    </row>
    <row r="45" spans="2:5" x14ac:dyDescent="0.25">
      <c r="B45" s="84">
        <v>81101</v>
      </c>
      <c r="C45" s="85" t="s">
        <v>1225</v>
      </c>
      <c r="D45" s="294">
        <f>D46+D48</f>
        <v>0</v>
      </c>
      <c r="E45" s="295">
        <f>E46+E48</f>
        <v>0</v>
      </c>
    </row>
    <row r="46" spans="2:5" x14ac:dyDescent="0.25">
      <c r="B46" s="84">
        <v>8110101</v>
      </c>
      <c r="C46" s="85" t="s">
        <v>1199</v>
      </c>
      <c r="D46" s="294">
        <f>D47</f>
        <v>0</v>
      </c>
      <c r="E46" s="295">
        <f>E47</f>
        <v>0</v>
      </c>
    </row>
    <row r="47" spans="2:5" x14ac:dyDescent="0.25">
      <c r="B47" s="84">
        <v>811010101</v>
      </c>
      <c r="C47" s="85" t="s">
        <v>1226</v>
      </c>
      <c r="D47" s="226"/>
      <c r="E47" s="253"/>
    </row>
    <row r="48" spans="2:5" x14ac:dyDescent="0.25">
      <c r="B48" s="84">
        <v>8110102</v>
      </c>
      <c r="C48" s="85" t="s">
        <v>1209</v>
      </c>
      <c r="D48" s="294">
        <f>D49</f>
        <v>0</v>
      </c>
      <c r="E48" s="295">
        <f>E49</f>
        <v>0</v>
      </c>
    </row>
    <row r="49" spans="2:5" x14ac:dyDescent="0.25">
      <c r="B49" s="84">
        <v>811010201</v>
      </c>
      <c r="C49" s="85" t="s">
        <v>1227</v>
      </c>
      <c r="D49" s="226"/>
      <c r="E49" s="227"/>
    </row>
    <row r="50" spans="2:5" x14ac:dyDescent="0.25">
      <c r="B50" s="84">
        <v>82</v>
      </c>
      <c r="C50" s="85" t="s">
        <v>1224</v>
      </c>
      <c r="D50" s="288">
        <f>D51</f>
        <v>0</v>
      </c>
      <c r="E50" s="289">
        <f>E51</f>
        <v>0</v>
      </c>
    </row>
    <row r="51" spans="2:5" x14ac:dyDescent="0.25">
      <c r="B51" s="84">
        <v>821</v>
      </c>
      <c r="C51" s="85" t="s">
        <v>1224</v>
      </c>
      <c r="D51" s="290">
        <f>D52</f>
        <v>0</v>
      </c>
      <c r="E51" s="291">
        <f>E52</f>
        <v>0</v>
      </c>
    </row>
    <row r="52" spans="2:5" x14ac:dyDescent="0.25">
      <c r="B52" s="84">
        <v>82101</v>
      </c>
      <c r="C52" s="85" t="s">
        <v>1224</v>
      </c>
      <c r="D52" s="292">
        <f>D53+D55</f>
        <v>0</v>
      </c>
      <c r="E52" s="293">
        <f>E53+E55</f>
        <v>0</v>
      </c>
    </row>
    <row r="53" spans="2:5" x14ac:dyDescent="0.25">
      <c r="B53" s="84">
        <v>8210101</v>
      </c>
      <c r="C53" s="85" t="s">
        <v>1199</v>
      </c>
      <c r="D53" s="294">
        <f>D54</f>
        <v>0</v>
      </c>
      <c r="E53" s="295">
        <f>E54</f>
        <v>0</v>
      </c>
    </row>
    <row r="54" spans="2:5" x14ac:dyDescent="0.25">
      <c r="B54" s="84">
        <v>821010101</v>
      </c>
      <c r="C54" s="85" t="s">
        <v>1228</v>
      </c>
      <c r="D54" s="226"/>
      <c r="E54" s="253"/>
    </row>
    <row r="55" spans="2:5" x14ac:dyDescent="0.25">
      <c r="B55" s="84">
        <v>8210102</v>
      </c>
      <c r="C55" s="85" t="s">
        <v>1209</v>
      </c>
      <c r="D55" s="292">
        <f>D56</f>
        <v>0</v>
      </c>
      <c r="E55" s="293">
        <f>E56</f>
        <v>0</v>
      </c>
    </row>
    <row r="56" spans="2:5" ht="16.5" thickBot="1" x14ac:dyDescent="0.3">
      <c r="B56" s="89">
        <v>821010201</v>
      </c>
      <c r="C56" s="90" t="s">
        <v>1229</v>
      </c>
      <c r="D56" s="232"/>
      <c r="E56" s="233"/>
    </row>
    <row r="57" spans="2:5" ht="16.5" thickTop="1" x14ac:dyDescent="0.25"/>
  </sheetData>
  <sheetProtection algorithmName="SHA-512" hashValue="XyksHKAwXs7y7em4f/6kKDtUass5x9iFMRMLAqWxHNQhqblY5sM0StgoyNb/P621oy49c9sv0rPk8Kr9AcjUCA==" saltValue="aw6wSA2/BBeYMqKimQZ6cQ==" spinCount="100000" sheet="1" objects="1" scenarios="1" formatCells="0" formatColumns="0" formatRows="0"/>
  <mergeCells count="2">
    <mergeCell ref="B3:E3"/>
    <mergeCell ref="B4:D4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Z59"/>
  <sheetViews>
    <sheetView workbookViewId="0"/>
  </sheetViews>
  <sheetFormatPr baseColWidth="10" defaultRowHeight="15.75" x14ac:dyDescent="0.25"/>
  <cols>
    <col min="1" max="1" width="29.28515625" style="72" customWidth="1"/>
    <col min="2" max="2" width="88.7109375" style="72" customWidth="1"/>
    <col min="3" max="3" width="26" style="236" customWidth="1"/>
    <col min="4" max="4" width="24.28515625" style="235" customWidth="1"/>
    <col min="5" max="5" width="21.5703125" style="235" customWidth="1"/>
    <col min="6" max="13" width="11.42578125" style="235"/>
    <col min="14" max="14" width="19.7109375" style="235" customWidth="1"/>
    <col min="15" max="26" width="11.42578125" style="235"/>
    <col min="27" max="16384" width="11.42578125" style="222"/>
  </cols>
  <sheetData>
    <row r="1" spans="1:14" ht="21" customHeight="1" x14ac:dyDescent="0.25"/>
    <row r="2" spans="1:14" ht="21" customHeight="1" thickBot="1" x14ac:dyDescent="0.3"/>
    <row r="3" spans="1:14" ht="16.5" thickTop="1" x14ac:dyDescent="0.25">
      <c r="A3" s="479" t="s">
        <v>1230</v>
      </c>
      <c r="B3" s="480"/>
      <c r="C3" s="506"/>
    </row>
    <row r="4" spans="1:14" x14ac:dyDescent="0.25">
      <c r="A4" s="237" t="s">
        <v>1231</v>
      </c>
      <c r="B4" s="238" t="s">
        <v>891</v>
      </c>
      <c r="C4" s="239"/>
    </row>
    <row r="5" spans="1:14" x14ac:dyDescent="0.25">
      <c r="A5" s="240" t="s">
        <v>1232</v>
      </c>
      <c r="B5" s="241" t="s">
        <v>1233</v>
      </c>
      <c r="C5" s="327" t="e">
        <f>ABS('Balance General'!E53+'Balance General'!E76+'Balance General'!E86+'Balance General'!E168+'Balance General'!E191+'Balance General'!E201)*100/'Prev. 1.1'!I12</f>
        <v>#DIV/0!</v>
      </c>
      <c r="E5" s="256"/>
    </row>
    <row r="6" spans="1:14" x14ac:dyDescent="0.25">
      <c r="A6" s="240"/>
      <c r="B6" s="241"/>
      <c r="C6" s="225"/>
    </row>
    <row r="7" spans="1:14" x14ac:dyDescent="0.25">
      <c r="A7" s="240" t="s">
        <v>1234</v>
      </c>
      <c r="B7" s="241" t="s">
        <v>1235</v>
      </c>
      <c r="C7" s="327" t="e">
        <f>ABS('Balance General'!E19+'Balance General'!E30+'Balance General'!E40+'Balance General'!E108+'Balance General'!E121+'Balance General'!E130+'Balance General'!E136+'Balance General'!E155+'Balance General'!E218+'Balance General'!E226+'Balance General'!E236+'Balance General'!E259+'Balance General'!E282)*100/('Prev. Depositos Vista'!F11+'Prev. Depositos Plazo'!F11+'Prev sobre Bienes adjudicados'!G8+'Prev s Otros Activos Riesgos'!F9+'Prev s Otras Inversiones'!F9)</f>
        <v>#DIV/0!</v>
      </c>
    </row>
    <row r="8" spans="1:14" x14ac:dyDescent="0.25">
      <c r="A8" s="240"/>
      <c r="B8" s="241"/>
      <c r="C8" s="225"/>
    </row>
    <row r="9" spans="1:14" x14ac:dyDescent="0.25">
      <c r="A9" s="240" t="s">
        <v>1236</v>
      </c>
      <c r="B9" s="241" t="s">
        <v>1237</v>
      </c>
      <c r="C9" s="327" t="e">
        <f>'Patrimonio Efectivo'!D21*100/'Activos ponderados'!E35</f>
        <v>#DIV/0!</v>
      </c>
      <c r="D9" s="326"/>
    </row>
    <row r="10" spans="1:14" x14ac:dyDescent="0.25">
      <c r="A10" s="240"/>
      <c r="B10" s="241"/>
      <c r="C10" s="225"/>
    </row>
    <row r="11" spans="1:14" x14ac:dyDescent="0.25">
      <c r="A11" s="240" t="s">
        <v>1238</v>
      </c>
      <c r="B11" s="241" t="s">
        <v>1239</v>
      </c>
      <c r="C11" s="327" t="e">
        <f>D49*100/'Balance General'!E6</f>
        <v>#DIV/0!</v>
      </c>
    </row>
    <row r="12" spans="1:14" x14ac:dyDescent="0.25">
      <c r="A12" s="240"/>
      <c r="B12" s="241"/>
      <c r="C12" s="225"/>
      <c r="N12" s="333"/>
    </row>
    <row r="13" spans="1:14" x14ac:dyDescent="0.25">
      <c r="A13" s="240" t="s">
        <v>1240</v>
      </c>
      <c r="B13" s="241" t="s">
        <v>1279</v>
      </c>
      <c r="C13" s="327" t="e">
        <f>(D55+D57)*100/'Balance General'!E6</f>
        <v>#DIV/0!</v>
      </c>
    </row>
    <row r="14" spans="1:14" x14ac:dyDescent="0.25">
      <c r="A14" s="240"/>
      <c r="B14" s="241"/>
      <c r="C14" s="225"/>
      <c r="N14" s="333"/>
    </row>
    <row r="15" spans="1:14" x14ac:dyDescent="0.25">
      <c r="A15" s="240" t="s">
        <v>1241</v>
      </c>
      <c r="B15" s="241" t="s">
        <v>1280</v>
      </c>
      <c r="C15" s="327" t="e">
        <f>'Balance General'!E434*100/'Balance General'!E6</f>
        <v>#DIV/0!</v>
      </c>
      <c r="N15" s="333"/>
    </row>
    <row r="16" spans="1:14" x14ac:dyDescent="0.25">
      <c r="A16" s="240"/>
      <c r="B16" s="241"/>
      <c r="C16" s="225"/>
      <c r="E16" s="335"/>
      <c r="F16" s="335"/>
      <c r="G16" s="334"/>
      <c r="N16" s="333"/>
    </row>
    <row r="17" spans="1:14" x14ac:dyDescent="0.25">
      <c r="A17" s="240" t="s">
        <v>1242</v>
      </c>
      <c r="B17" s="241" t="s">
        <v>1248</v>
      </c>
      <c r="C17" s="327" t="e">
        <f>(('Cuadro de Resultado'!E10/((Indicadores!D53+Indicadores!C53)/2))-(('Cuadro de Resultado'!E139+'Cuadro de Resultado'!E146)/((Indicadores!D55+Indicadores!C55)/2)))*100</f>
        <v>#DIV/0!</v>
      </c>
      <c r="N17" s="333"/>
    </row>
    <row r="18" spans="1:14" x14ac:dyDescent="0.25">
      <c r="A18" s="240"/>
      <c r="B18" s="241"/>
      <c r="C18" s="225"/>
      <c r="N18" s="333"/>
    </row>
    <row r="19" spans="1:14" x14ac:dyDescent="0.25">
      <c r="A19" s="240" t="s">
        <v>1243</v>
      </c>
      <c r="B19" s="241" t="s">
        <v>1281</v>
      </c>
      <c r="C19" s="327" t="e">
        <f>'Cuadro de Resultado'!E136*100/'Cuadro de Resultado'!E6</f>
        <v>#DIV/0!</v>
      </c>
      <c r="N19" s="333"/>
    </row>
    <row r="20" spans="1:14" x14ac:dyDescent="0.25">
      <c r="A20" s="240"/>
      <c r="B20" s="241"/>
      <c r="C20" s="225"/>
      <c r="N20" s="333"/>
    </row>
    <row r="21" spans="1:14" x14ac:dyDescent="0.25">
      <c r="A21" s="240" t="s">
        <v>1244</v>
      </c>
      <c r="B21" s="241" t="s">
        <v>1282</v>
      </c>
      <c r="C21" s="327" t="e">
        <f>(('Cuadro de Resultado'!E180+'Cuadro de Resultado'!E204+'Cuadro de Resultado'!E250)/(('Balance General'!E6+'Balance General'!D6)/2))*100</f>
        <v>#DIV/0!</v>
      </c>
      <c r="N21" s="333"/>
    </row>
    <row r="22" spans="1:14" x14ac:dyDescent="0.25">
      <c r="A22" s="240"/>
      <c r="B22" s="241"/>
      <c r="C22" s="225"/>
    </row>
    <row r="23" spans="1:14" x14ac:dyDescent="0.25">
      <c r="A23" s="240" t="s">
        <v>1245</v>
      </c>
      <c r="B23" s="241" t="s">
        <v>1252</v>
      </c>
      <c r="C23" s="327" t="e">
        <f>('Cuadro de Resultado'!E250-'Cuadro de Resultado'!E276)/'Cuadro de Resultado'!E6*100</f>
        <v>#DIV/0!</v>
      </c>
      <c r="E23" s="257"/>
    </row>
    <row r="24" spans="1:14" x14ac:dyDescent="0.25">
      <c r="A24" s="240"/>
      <c r="B24" s="241"/>
      <c r="C24" s="225"/>
    </row>
    <row r="25" spans="1:14" x14ac:dyDescent="0.25">
      <c r="A25" s="240" t="s">
        <v>1246</v>
      </c>
      <c r="B25" s="241" t="s">
        <v>1254</v>
      </c>
      <c r="C25" s="327" t="e">
        <f>'Balance General'!E456/(('Balance General'!E6+'Balance General'!D6)/2)*100</f>
        <v>#DIV/0!</v>
      </c>
      <c r="E25" s="257"/>
    </row>
    <row r="26" spans="1:14" x14ac:dyDescent="0.25">
      <c r="A26" s="240"/>
      <c r="B26" s="241"/>
      <c r="C26" s="225"/>
    </row>
    <row r="27" spans="1:14" x14ac:dyDescent="0.25">
      <c r="A27" s="240" t="s">
        <v>1247</v>
      </c>
      <c r="B27" s="241" t="s">
        <v>1255</v>
      </c>
      <c r="C27" s="327" t="e">
        <f>'Balance General'!E456*100/'Balance General'!E436</f>
        <v>#DIV/0!</v>
      </c>
    </row>
    <row r="28" spans="1:14" x14ac:dyDescent="0.25">
      <c r="A28" s="240"/>
      <c r="B28" s="241"/>
      <c r="C28" s="225"/>
    </row>
    <row r="29" spans="1:14" x14ac:dyDescent="0.25">
      <c r="A29" s="240" t="s">
        <v>1249</v>
      </c>
      <c r="B29" s="241" t="s">
        <v>1256</v>
      </c>
      <c r="C29" s="327" t="e">
        <f>('Balance General'!E10+'Balance General'!E14+'Balance General'!E21+'Balance General'!E32+'Balance General'!E147)/Indicadores!D55*100</f>
        <v>#DIV/0!</v>
      </c>
    </row>
    <row r="30" spans="1:14" x14ac:dyDescent="0.25">
      <c r="A30" s="240"/>
      <c r="B30" s="241"/>
      <c r="C30" s="225"/>
    </row>
    <row r="31" spans="1:14" x14ac:dyDescent="0.25">
      <c r="A31" s="240" t="s">
        <v>1250</v>
      </c>
      <c r="B31" s="241" t="s">
        <v>1283</v>
      </c>
      <c r="C31" s="327" t="e">
        <f>('Balance General'!E10+'Balance General'!E13+'Balance General'!E21)/(Indicadores!D55*0.05)*100</f>
        <v>#DIV/0!</v>
      </c>
    </row>
    <row r="32" spans="1:14" x14ac:dyDescent="0.25">
      <c r="A32" s="240"/>
      <c r="B32" s="241"/>
      <c r="C32" s="225"/>
    </row>
    <row r="33" spans="1:4" x14ac:dyDescent="0.25">
      <c r="A33" s="240" t="s">
        <v>1284</v>
      </c>
      <c r="B33" s="241" t="s">
        <v>1257</v>
      </c>
      <c r="C33" s="327" t="e">
        <f>('Prev. 1.1'!D7+'Prev. 1.1'!D8+'Prev. 1.1'!D9+'Prev. 1.1'!D10+'Prev. 1.1'!D11)*100/Indicadores!D53</f>
        <v>#DIV/0!</v>
      </c>
    </row>
    <row r="34" spans="1:4" x14ac:dyDescent="0.25">
      <c r="A34" s="240"/>
      <c r="B34" s="241"/>
      <c r="C34" s="225"/>
    </row>
    <row r="35" spans="1:4" x14ac:dyDescent="0.25">
      <c r="A35" s="240" t="s">
        <v>1251</v>
      </c>
      <c r="B35" s="241" t="s">
        <v>1258</v>
      </c>
      <c r="C35" s="327" t="e">
        <f>D51*100/'Balance General'!E6</f>
        <v>#DIV/0!</v>
      </c>
    </row>
    <row r="36" spans="1:4" x14ac:dyDescent="0.25">
      <c r="A36" s="240"/>
      <c r="B36" s="241"/>
      <c r="C36" s="225"/>
    </row>
    <row r="37" spans="1:4" x14ac:dyDescent="0.25">
      <c r="A37" s="240" t="s">
        <v>1253</v>
      </c>
      <c r="B37" s="241" t="s">
        <v>1259</v>
      </c>
      <c r="C37" s="327" t="e">
        <f>'Patrimonio Efectivo'!D21/Indicadores!D51*100</f>
        <v>#DIV/0!</v>
      </c>
    </row>
    <row r="38" spans="1:4" x14ac:dyDescent="0.25">
      <c r="A38" s="240"/>
      <c r="B38" s="241"/>
      <c r="C38" s="225"/>
    </row>
    <row r="39" spans="1:4" x14ac:dyDescent="0.25">
      <c r="A39" s="240" t="s">
        <v>1285</v>
      </c>
      <c r="B39" s="241" t="s">
        <v>1261</v>
      </c>
      <c r="C39" s="327" t="e">
        <f>'Concentración Ahorros'!D7*100/'Patrimonio Efectivo'!D21</f>
        <v>#DIV/0!</v>
      </c>
    </row>
    <row r="40" spans="1:4" x14ac:dyDescent="0.25">
      <c r="A40" s="240"/>
      <c r="B40" s="241"/>
      <c r="C40" s="225"/>
    </row>
    <row r="41" spans="1:4" x14ac:dyDescent="0.25">
      <c r="A41" s="240" t="s">
        <v>1286</v>
      </c>
      <c r="B41" s="241" t="s">
        <v>1262</v>
      </c>
      <c r="C41" s="327" t="e">
        <f>'Depositos Coop. Gs'!F29*100/('Balance General'!E13+'Balance General'!E22+'Balance General'!E26+'Balance General'!E27+'Balance General'!E28+'Balance General'!E33+'Balance General'!E37+'Balance General'!E38+'Balance General'!E39+'Balance General'!E148+'Balance General'!E152+'Balance General'!E153+'Balance General'!E154)</f>
        <v>#DIV/0!</v>
      </c>
    </row>
    <row r="42" spans="1:4" x14ac:dyDescent="0.25">
      <c r="A42" s="240"/>
      <c r="B42" s="241"/>
      <c r="C42" s="225"/>
    </row>
    <row r="43" spans="1:4" x14ac:dyDescent="0.25">
      <c r="A43" s="240" t="s">
        <v>1287</v>
      </c>
      <c r="B43" s="241" t="s">
        <v>1263</v>
      </c>
      <c r="C43" s="327" t="e">
        <f>'Depositos Centrales Gs'!F20*100/('Balance General'!E14+'Balance General'!E22+'Balance General'!E26+'Balance General'!E27+'Balance General'!E28+'Balance General'!E33+'Balance General'!E37+'Balance General'!E38+'Balance General'!E39+'Balance General'!E148+'Balance General'!E152+'Balance General'!E153+'Balance General'!E154)</f>
        <v>#DIV/0!</v>
      </c>
    </row>
    <row r="44" spans="1:4" x14ac:dyDescent="0.25">
      <c r="A44" s="240"/>
      <c r="B44" s="241"/>
      <c r="C44" s="225"/>
    </row>
    <row r="45" spans="1:4" ht="16.5" thickBot="1" x14ac:dyDescent="0.3">
      <c r="A45" s="242" t="s">
        <v>1288</v>
      </c>
      <c r="B45" s="243" t="s">
        <v>1260</v>
      </c>
      <c r="C45" s="336" t="e">
        <f>'Concentración de Créditos'!D7*100/'Patrimonio Efectivo'!D21</f>
        <v>#DIV/0!</v>
      </c>
    </row>
    <row r="46" spans="1:4" ht="16.5" thickTop="1" x14ac:dyDescent="0.25"/>
    <row r="48" spans="1:4" ht="18" x14ac:dyDescent="0.25">
      <c r="A48" s="244" t="s">
        <v>1264</v>
      </c>
      <c r="B48" s="244" t="s">
        <v>1265</v>
      </c>
      <c r="C48" s="245" t="str">
        <f>'Balance General'!D5</f>
        <v>Ejercicio Anterior</v>
      </c>
      <c r="D48" s="245" t="str">
        <f>'Balance General'!E5</f>
        <v>Ejercicio Actual</v>
      </c>
    </row>
    <row r="49" spans="1:4" x14ac:dyDescent="0.25">
      <c r="A49" s="82" t="s">
        <v>1266</v>
      </c>
      <c r="B49" s="246" t="s">
        <v>1267</v>
      </c>
      <c r="C49" s="247">
        <f>'Balance General'!D42+'Balance General'!D65+'Balance General'!D157+'Balance General'!D180</f>
        <v>0</v>
      </c>
      <c r="D49" s="247">
        <f>'Balance General'!E42+'Balance General'!E65+'Balance General'!E157+'Balance General'!E180</f>
        <v>0</v>
      </c>
    </row>
    <row r="50" spans="1:4" x14ac:dyDescent="0.25">
      <c r="A50" s="82"/>
      <c r="B50" s="246"/>
      <c r="C50" s="247"/>
      <c r="D50" s="247"/>
    </row>
    <row r="51" spans="1:4" ht="15.75" customHeight="1" x14ac:dyDescent="0.25">
      <c r="A51" s="248" t="s">
        <v>1268</v>
      </c>
      <c r="B51" s="249" t="s">
        <v>1269</v>
      </c>
      <c r="C51" s="250">
        <f>'Balance General'!D9+'Balance General'!D17+'Balance General'!D110+'Balance General'!D220+'Balance General'!D277+'Balance General'!D261+'Balance General'!D137+'Balance General'!D271+'Balance General'!D239</f>
        <v>0</v>
      </c>
      <c r="D51" s="250">
        <f>'Balance General'!E9+'Balance General'!E17+'Balance General'!E110+'Balance General'!E220+'Balance General'!E277+'Balance General'!E261+'Balance General'!E137+'Balance General'!E271+'Balance General'!E239</f>
        <v>0</v>
      </c>
    </row>
    <row r="52" spans="1:4" x14ac:dyDescent="0.25">
      <c r="A52" s="248"/>
      <c r="B52" s="249"/>
      <c r="C52" s="250"/>
      <c r="D52" s="250"/>
    </row>
    <row r="53" spans="1:4" ht="45" x14ac:dyDescent="0.25">
      <c r="A53" s="251" t="s">
        <v>1270</v>
      </c>
      <c r="B53" s="252" t="s">
        <v>1271</v>
      </c>
      <c r="C53" s="250">
        <f>'Balance General'!D43+'Balance General'!D55+'Balance General'!D58+'Balance General'!D63+'Balance General'!D66+'Balance General'!D78+'Balance General'!D81+'Balance General'!D90+'Balance General'!D158+'Balance General'!D170+'Balance General'!D173+'Balance General'!D178+'Balance General'!D181+'Balance General'!D193+'Balance General'!D196+'Balance General'!D205</f>
        <v>0</v>
      </c>
      <c r="D53" s="250">
        <f>'Balance General'!E43+'Balance General'!E55+'Balance General'!E58+'Balance General'!E63+'Balance General'!E66+'Balance General'!E78+'Balance General'!E81+'Balance General'!E90+'Balance General'!E158+'Balance General'!E170+'Balance General'!E173+'Balance General'!E178+'Balance General'!E181+'Balance General'!E193+'Balance General'!E196+'Balance General'!E205</f>
        <v>0</v>
      </c>
    </row>
    <row r="54" spans="1:4" x14ac:dyDescent="0.25">
      <c r="A54" s="251"/>
      <c r="B54" s="252"/>
      <c r="C54" s="250"/>
      <c r="D54" s="250"/>
    </row>
    <row r="55" spans="1:4" x14ac:dyDescent="0.25">
      <c r="A55" s="82" t="s">
        <v>1272</v>
      </c>
      <c r="B55" s="72" t="s">
        <v>1273</v>
      </c>
      <c r="C55" s="247">
        <f>'Balance General'!D288+'Balance General'!D295+'Balance General'!D378+'Balance General'!D383</f>
        <v>0</v>
      </c>
      <c r="D55" s="247">
        <f>'Balance General'!E288+'Balance General'!E295+'Balance General'!E378+'Balance General'!E383</f>
        <v>0</v>
      </c>
    </row>
    <row r="56" spans="1:4" x14ac:dyDescent="0.25">
      <c r="A56" s="82"/>
    </row>
    <row r="57" spans="1:4" x14ac:dyDescent="0.25">
      <c r="A57" s="82" t="s">
        <v>1290</v>
      </c>
      <c r="B57" s="72" t="s">
        <v>1289</v>
      </c>
      <c r="C57" s="247">
        <f>'Balance General'!D302+'Balance General'!D306+'Balance General'!D388+'Balance General'!D391</f>
        <v>0</v>
      </c>
      <c r="D57" s="247">
        <f>'Balance General'!E302+'Balance General'!E306+'Balance General'!E388+'Balance General'!E391</f>
        <v>0</v>
      </c>
    </row>
    <row r="59" spans="1:4" x14ac:dyDescent="0.25">
      <c r="A59" s="82"/>
    </row>
  </sheetData>
  <sheetProtection algorithmName="SHA-512" hashValue="ldda+RVwN/ynwHI8GF5tkWdM3VWA7ihXGNwAMo/g4eSL/FDAX+KZgJO/HBOsFGsZw7QTB/6j1oCPZn4Pwxg36g==" saltValue="XcGY9OH8EXpPF+qMzL89gg==" spinCount="100000" sheet="1" objects="1" scenarios="1" formatCells="0" formatColumns="0" formatRows="0"/>
  <mergeCells count="1">
    <mergeCell ref="A3:C3"/>
  </mergeCells>
  <pageMargins left="0.7" right="0.7" top="0.75" bottom="0.75" header="0.3" footer="0.3"/>
  <pageSetup paperSize="9" orientation="portrait" r:id="rId1"/>
  <ignoredErrors>
    <ignoredError sqref="C11 C13 C15 C27 C25 C33 C35 C9 C19 C21 C23 C29 C31 C37 C39 C41 C43 C17 C5 C7" evalError="1"/>
    <ignoredError sqref="C45" evalError="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26"/>
  <sheetViews>
    <sheetView workbookViewId="0">
      <selection activeCell="K4" sqref="K4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13" style="68" customWidth="1"/>
    <col min="4" max="4" width="19.7109375" style="68" customWidth="1"/>
    <col min="5" max="5" width="20" style="68" customWidth="1"/>
    <col min="6" max="6" width="21.7109375" style="68" customWidth="1"/>
    <col min="7" max="7" width="23.140625" style="68" customWidth="1"/>
    <col min="8" max="8" width="19.7109375" style="68" customWidth="1"/>
    <col min="9" max="9" width="18.5703125" style="68" customWidth="1"/>
    <col min="10" max="10" width="21.5703125" style="68" customWidth="1"/>
    <col min="11" max="11" width="21.710937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s="68" customFormat="1" x14ac:dyDescent="0.25">
      <c r="A2" s="444" t="s">
        <v>770</v>
      </c>
      <c r="B2" s="436"/>
      <c r="C2" s="436"/>
      <c r="D2" s="436"/>
      <c r="E2" s="436"/>
      <c r="F2" s="436"/>
      <c r="G2" s="436"/>
      <c r="H2" s="436"/>
      <c r="I2" s="437"/>
      <c r="J2" s="446" t="s">
        <v>756</v>
      </c>
      <c r="K2" s="451"/>
      <c r="L2" s="109"/>
    </row>
    <row r="3" spans="1:12" s="68" customFormat="1" ht="38.25" x14ac:dyDescent="0.25">
      <c r="A3" s="8" t="s">
        <v>24</v>
      </c>
      <c r="B3" s="9" t="s">
        <v>25</v>
      </c>
      <c r="C3" s="9" t="s">
        <v>26</v>
      </c>
      <c r="D3" s="9" t="s">
        <v>27</v>
      </c>
      <c r="E3" s="44" t="s">
        <v>28</v>
      </c>
      <c r="F3" s="9" t="s">
        <v>29</v>
      </c>
      <c r="G3" s="9" t="s">
        <v>30</v>
      </c>
      <c r="H3" s="10" t="s">
        <v>758</v>
      </c>
      <c r="I3" s="10" t="s">
        <v>31</v>
      </c>
      <c r="J3" s="11" t="s">
        <v>32</v>
      </c>
      <c r="K3" s="12" t="s">
        <v>868</v>
      </c>
    </row>
    <row r="4" spans="1:12" s="68" customFormat="1" x14ac:dyDescent="0.25">
      <c r="A4" s="13" t="s">
        <v>37</v>
      </c>
      <c r="B4" s="14" t="s">
        <v>33</v>
      </c>
      <c r="C4" s="15">
        <v>0</v>
      </c>
      <c r="D4" s="70"/>
      <c r="E4" s="143"/>
      <c r="F4" s="16"/>
      <c r="G4" s="16"/>
      <c r="H4" s="17"/>
      <c r="I4" s="17"/>
      <c r="J4" s="67"/>
      <c r="K4" s="18"/>
    </row>
    <row r="5" spans="1:12" s="68" customFormat="1" x14ac:dyDescent="0.25">
      <c r="A5" s="13" t="s">
        <v>38</v>
      </c>
      <c r="B5" s="14" t="s">
        <v>34</v>
      </c>
      <c r="C5" s="15">
        <v>0</v>
      </c>
      <c r="D5" s="70"/>
      <c r="E5" s="143"/>
      <c r="F5" s="16"/>
      <c r="G5" s="16"/>
      <c r="H5" s="17"/>
      <c r="I5" s="17"/>
      <c r="J5" s="67"/>
      <c r="K5" s="18"/>
    </row>
    <row r="6" spans="1:12" s="68" customFormat="1" x14ac:dyDescent="0.25">
      <c r="A6" s="13" t="s">
        <v>39</v>
      </c>
      <c r="B6" s="14" t="s">
        <v>35</v>
      </c>
      <c r="C6" s="15">
        <v>0</v>
      </c>
      <c r="D6" s="70"/>
      <c r="E6" s="143"/>
      <c r="F6" s="16"/>
      <c r="G6" s="16"/>
      <c r="H6" s="17"/>
      <c r="I6" s="17"/>
      <c r="J6" s="67"/>
      <c r="K6" s="18"/>
    </row>
    <row r="7" spans="1:12" s="68" customFormat="1" x14ac:dyDescent="0.25">
      <c r="A7" s="13" t="s">
        <v>40</v>
      </c>
      <c r="B7" s="14" t="s">
        <v>45</v>
      </c>
      <c r="C7" s="15">
        <v>5</v>
      </c>
      <c r="D7" s="70"/>
      <c r="E7" s="143"/>
      <c r="F7" s="16"/>
      <c r="G7" s="16"/>
      <c r="H7" s="17"/>
      <c r="I7" s="17"/>
      <c r="J7" s="67"/>
      <c r="K7" s="18"/>
    </row>
    <row r="8" spans="1:12" s="68" customFormat="1" x14ac:dyDescent="0.25">
      <c r="A8" s="13" t="s">
        <v>41</v>
      </c>
      <c r="B8" s="14" t="s">
        <v>46</v>
      </c>
      <c r="C8" s="15">
        <v>30</v>
      </c>
      <c r="D8" s="70"/>
      <c r="E8" s="143"/>
      <c r="F8" s="16"/>
      <c r="G8" s="16"/>
      <c r="H8" s="17"/>
      <c r="I8" s="17"/>
      <c r="J8" s="67"/>
      <c r="K8" s="18"/>
    </row>
    <row r="9" spans="1:12" s="68" customFormat="1" ht="15" customHeight="1" x14ac:dyDescent="0.25">
      <c r="A9" s="13" t="s">
        <v>42</v>
      </c>
      <c r="B9" s="14" t="s">
        <v>47</v>
      </c>
      <c r="C9" s="15">
        <v>50</v>
      </c>
      <c r="D9" s="70"/>
      <c r="E9" s="143"/>
      <c r="F9" s="16"/>
      <c r="G9" s="16"/>
      <c r="H9" s="17"/>
      <c r="I9" s="17"/>
      <c r="J9" s="67"/>
      <c r="K9" s="19"/>
    </row>
    <row r="10" spans="1:12" s="68" customFormat="1" ht="15" customHeight="1" x14ac:dyDescent="0.25">
      <c r="A10" s="13" t="s">
        <v>43</v>
      </c>
      <c r="B10" s="14" t="s">
        <v>48</v>
      </c>
      <c r="C10" s="15">
        <v>80</v>
      </c>
      <c r="D10" s="70"/>
      <c r="E10" s="143"/>
      <c r="F10" s="16"/>
      <c r="G10" s="16"/>
      <c r="H10" s="17"/>
      <c r="I10" s="17"/>
      <c r="J10" s="67"/>
      <c r="K10" s="19"/>
    </row>
    <row r="11" spans="1:12" s="68" customFormat="1" x14ac:dyDescent="0.25">
      <c r="A11" s="13" t="s">
        <v>44</v>
      </c>
      <c r="B11" s="14" t="s">
        <v>49</v>
      </c>
      <c r="C11" s="15">
        <v>100</v>
      </c>
      <c r="D11" s="70"/>
      <c r="E11" s="143"/>
      <c r="F11" s="17"/>
      <c r="G11" s="17"/>
      <c r="H11" s="17"/>
      <c r="I11" s="17"/>
      <c r="J11" s="67"/>
      <c r="K11" s="19"/>
    </row>
    <row r="12" spans="1:12" s="68" customFormat="1" x14ac:dyDescent="0.25">
      <c r="A12" s="448" t="s">
        <v>36</v>
      </c>
      <c r="B12" s="449"/>
      <c r="C12" s="449"/>
      <c r="D12" s="45">
        <f t="shared" ref="D12:K12" si="0">SUM(D4:D11)</f>
        <v>0</v>
      </c>
      <c r="E12" s="45">
        <f t="shared" si="0"/>
        <v>0</v>
      </c>
      <c r="F12" s="20">
        <f t="shared" si="0"/>
        <v>0</v>
      </c>
      <c r="G12" s="20">
        <f t="shared" si="0"/>
        <v>0</v>
      </c>
      <c r="H12" s="21">
        <f t="shared" si="0"/>
        <v>0</v>
      </c>
      <c r="I12" s="21">
        <f t="shared" si="0"/>
        <v>0</v>
      </c>
      <c r="J12" s="22">
        <f t="shared" si="0"/>
        <v>0</v>
      </c>
      <c r="K12" s="23">
        <f t="shared" si="0"/>
        <v>0</v>
      </c>
    </row>
    <row r="16" spans="1:12" x14ac:dyDescent="0.25">
      <c r="A16" s="444" t="s">
        <v>770</v>
      </c>
      <c r="B16" s="436"/>
      <c r="C16" s="436"/>
      <c r="D16" s="436"/>
      <c r="E16" s="437"/>
      <c r="F16" s="446" t="s">
        <v>756</v>
      </c>
      <c r="G16" s="450"/>
    </row>
    <row r="17" spans="1:7" ht="51" x14ac:dyDescent="0.25">
      <c r="A17" s="8" t="s">
        <v>24</v>
      </c>
      <c r="B17" s="9" t="s">
        <v>25</v>
      </c>
      <c r="C17" s="9" t="s">
        <v>26</v>
      </c>
      <c r="D17" s="110" t="s">
        <v>867</v>
      </c>
      <c r="E17" s="11" t="s">
        <v>31</v>
      </c>
      <c r="F17" s="10" t="s">
        <v>32</v>
      </c>
      <c r="G17" s="118" t="s">
        <v>868</v>
      </c>
    </row>
    <row r="18" spans="1:7" x14ac:dyDescent="0.25">
      <c r="A18" s="13" t="s">
        <v>37</v>
      </c>
      <c r="B18" s="14" t="s">
        <v>33</v>
      </c>
      <c r="C18" s="15">
        <v>0</v>
      </c>
      <c r="D18" s="70"/>
      <c r="E18" s="67"/>
      <c r="F18" s="116"/>
      <c r="G18" s="119"/>
    </row>
    <row r="19" spans="1:7" x14ac:dyDescent="0.25">
      <c r="A19" s="13" t="s">
        <v>38</v>
      </c>
      <c r="B19" s="14" t="s">
        <v>34</v>
      </c>
      <c r="C19" s="15">
        <v>0</v>
      </c>
      <c r="D19" s="70"/>
      <c r="E19" s="67"/>
      <c r="F19" s="116"/>
      <c r="G19" s="119"/>
    </row>
    <row r="20" spans="1:7" x14ac:dyDescent="0.25">
      <c r="A20" s="13" t="s">
        <v>39</v>
      </c>
      <c r="B20" s="14" t="s">
        <v>35</v>
      </c>
      <c r="C20" s="15">
        <v>0</v>
      </c>
      <c r="D20" s="70"/>
      <c r="E20" s="67"/>
      <c r="F20" s="116"/>
      <c r="G20" s="119"/>
    </row>
    <row r="21" spans="1:7" x14ac:dyDescent="0.25">
      <c r="A21" s="13" t="s">
        <v>40</v>
      </c>
      <c r="B21" s="14" t="s">
        <v>45</v>
      </c>
      <c r="C21" s="15">
        <v>5</v>
      </c>
      <c r="D21" s="70"/>
      <c r="E21" s="67"/>
      <c r="F21" s="116"/>
      <c r="G21" s="119"/>
    </row>
    <row r="22" spans="1:7" x14ac:dyDescent="0.25">
      <c r="A22" s="13" t="s">
        <v>41</v>
      </c>
      <c r="B22" s="14" t="s">
        <v>46</v>
      </c>
      <c r="C22" s="15">
        <v>30</v>
      </c>
      <c r="D22" s="70"/>
      <c r="E22" s="67"/>
      <c r="F22" s="116"/>
      <c r="G22" s="119"/>
    </row>
    <row r="23" spans="1:7" x14ac:dyDescent="0.25">
      <c r="A23" s="13" t="s">
        <v>42</v>
      </c>
      <c r="B23" s="14" t="s">
        <v>47</v>
      </c>
      <c r="C23" s="15">
        <v>50</v>
      </c>
      <c r="D23" s="70"/>
      <c r="E23" s="67"/>
      <c r="F23" s="17"/>
      <c r="G23" s="120"/>
    </row>
    <row r="24" spans="1:7" x14ac:dyDescent="0.25">
      <c r="A24" s="13" t="s">
        <v>43</v>
      </c>
      <c r="B24" s="14" t="s">
        <v>48</v>
      </c>
      <c r="C24" s="15">
        <v>80</v>
      </c>
      <c r="D24" s="70"/>
      <c r="E24" s="67"/>
      <c r="F24" s="17"/>
      <c r="G24" s="120"/>
    </row>
    <row r="25" spans="1:7" x14ac:dyDescent="0.25">
      <c r="A25" s="13" t="s">
        <v>44</v>
      </c>
      <c r="B25" s="14" t="s">
        <v>49</v>
      </c>
      <c r="C25" s="15">
        <v>100</v>
      </c>
      <c r="D25" s="70"/>
      <c r="E25" s="67"/>
      <c r="F25" s="17"/>
      <c r="G25" s="120"/>
    </row>
    <row r="26" spans="1:7" x14ac:dyDescent="0.25">
      <c r="A26" s="438" t="s">
        <v>36</v>
      </c>
      <c r="B26" s="439"/>
      <c r="C26" s="440"/>
      <c r="D26" s="45">
        <f t="shared" ref="D26:G26" si="1">SUM(D18:D25)</f>
        <v>0</v>
      </c>
      <c r="E26" s="22">
        <f t="shared" si="1"/>
        <v>0</v>
      </c>
      <c r="F26" s="21">
        <f t="shared" si="1"/>
        <v>0</v>
      </c>
      <c r="G26" s="121">
        <f t="shared" si="1"/>
        <v>0</v>
      </c>
    </row>
  </sheetData>
  <sheetProtection algorithmName="SHA-512" hashValue="mEmIe29aQnwk8GoFXF7R5YH3YeE8jaLhidm+DN5BWQMxCAAkjdAu4Exv/BIh1dwUAYXn0fcRySbRStwU3U3LzQ==" saltValue="oL6e3YvAx2YI+dXBSr4DTQ==" spinCount="100000" sheet="1" objects="1" scenarios="1" formatCells="0" formatColumns="0" formatRows="0"/>
  <protectedRanges>
    <protectedRange sqref="F147:J154 F163:J170 H18:J25 F33:J40 F47:J54 F62:J69 F76:J83 F91:J98 E4:I11" name="Rango1_1_1" securityDescriptor="O:WDG:WDD:(A;;CC;;;WD)"/>
    <protectedRange sqref="L147:L154 L163:L170 K4:K11 L18:L25 L33:L40 L47:L54 L62:L69 L76:L83 L91:L98" name="Rango2_1_1" securityDescriptor="O:WDG:WDD:(A;;CC;;;WD)"/>
    <protectedRange sqref="G16" name="Rango1_1_1_1" securityDescriptor="O:WDG:WDD:(A;;CC;;;WD)"/>
    <protectedRange sqref="F18:G25" name="Rango2_1_1_2" securityDescriptor="O:WDG:WDD:(A;;CC;;;WD)"/>
  </protectedRanges>
  <mergeCells count="6">
    <mergeCell ref="A12:C12"/>
    <mergeCell ref="J2:K2"/>
    <mergeCell ref="A16:E16"/>
    <mergeCell ref="F16:G16"/>
    <mergeCell ref="A26:C26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29"/>
  <sheetViews>
    <sheetView workbookViewId="0">
      <selection activeCell="K4" sqref="K4:K6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13" style="68" customWidth="1"/>
    <col min="4" max="4" width="20" style="68" customWidth="1"/>
    <col min="5" max="5" width="22.7109375" style="68" customWidth="1"/>
    <col min="6" max="6" width="20" style="68" customWidth="1"/>
    <col min="7" max="7" width="22" style="68" customWidth="1"/>
    <col min="8" max="8" width="22.140625" style="68" customWidth="1"/>
    <col min="9" max="9" width="20.7109375" style="68" customWidth="1"/>
    <col min="10" max="10" width="21.42578125" style="68" customWidth="1"/>
    <col min="11" max="11" width="23.42578125" style="68" customWidth="1"/>
    <col min="12" max="12" width="15.85546875" style="68" customWidth="1"/>
    <col min="13" max="16384" width="11.42578125" style="69"/>
  </cols>
  <sheetData>
    <row r="1" spans="1:11" ht="21" customHeight="1" x14ac:dyDescent="0.25"/>
    <row r="2" spans="1:11" s="68" customFormat="1" x14ac:dyDescent="0.25">
      <c r="A2" s="444" t="s">
        <v>771</v>
      </c>
      <c r="B2" s="436"/>
      <c r="C2" s="436"/>
      <c r="D2" s="436"/>
      <c r="E2" s="436"/>
      <c r="F2" s="436"/>
      <c r="G2" s="436"/>
      <c r="H2" s="436"/>
      <c r="I2" s="437"/>
      <c r="J2" s="446" t="s">
        <v>756</v>
      </c>
      <c r="K2" s="450"/>
    </row>
    <row r="3" spans="1:11" s="68" customFormat="1" ht="38.25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</row>
    <row r="4" spans="1:11" s="68" customFormat="1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</row>
    <row r="5" spans="1:11" s="68" customFormat="1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</row>
    <row r="6" spans="1:11" s="68" customFormat="1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</row>
    <row r="7" spans="1:11" s="68" customFormat="1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</row>
    <row r="8" spans="1:11" s="68" customFormat="1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8"/>
      <c r="K8" s="18"/>
    </row>
    <row r="9" spans="1:11" s="68" customFormat="1" ht="15" customHeight="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</row>
    <row r="10" spans="1:11" s="68" customFormat="1" ht="15" customHeight="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</row>
    <row r="11" spans="1:11" s="68" customFormat="1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</row>
    <row r="12" spans="1:11" s="68" customFormat="1" x14ac:dyDescent="0.25">
      <c r="A12" s="448" t="s">
        <v>36</v>
      </c>
      <c r="B12" s="449"/>
      <c r="C12" s="449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</row>
    <row r="18" spans="1:7" x14ac:dyDescent="0.25">
      <c r="A18" s="436" t="s">
        <v>771</v>
      </c>
      <c r="B18" s="436"/>
      <c r="C18" s="436"/>
      <c r="D18" s="436"/>
      <c r="E18" s="437"/>
      <c r="F18" s="446" t="s">
        <v>756</v>
      </c>
      <c r="G18" s="450"/>
    </row>
    <row r="19" spans="1:7" ht="51" x14ac:dyDescent="0.25">
      <c r="A19" s="103" t="s">
        <v>24</v>
      </c>
      <c r="B19" s="9" t="s">
        <v>25</v>
      </c>
      <c r="C19" s="9" t="s">
        <v>26</v>
      </c>
      <c r="D19" s="110" t="s">
        <v>867</v>
      </c>
      <c r="E19" s="11" t="s">
        <v>31</v>
      </c>
      <c r="F19" s="10" t="s">
        <v>32</v>
      </c>
      <c r="G19" s="112" t="s">
        <v>32</v>
      </c>
    </row>
    <row r="20" spans="1:7" x14ac:dyDescent="0.25">
      <c r="A20" s="104" t="s">
        <v>37</v>
      </c>
      <c r="B20" s="14" t="s">
        <v>33</v>
      </c>
      <c r="C20" s="15">
        <v>0</v>
      </c>
      <c r="D20" s="70"/>
      <c r="E20" s="67"/>
      <c r="F20" s="116"/>
      <c r="G20" s="113"/>
    </row>
    <row r="21" spans="1:7" x14ac:dyDescent="0.25">
      <c r="A21" s="104" t="s">
        <v>38</v>
      </c>
      <c r="B21" s="14" t="s">
        <v>34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39</v>
      </c>
      <c r="B22" s="14" t="s">
        <v>35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40</v>
      </c>
      <c r="B23" s="14" t="s">
        <v>45</v>
      </c>
      <c r="C23" s="15">
        <v>5</v>
      </c>
      <c r="D23" s="70"/>
      <c r="E23" s="67"/>
      <c r="F23" s="116"/>
      <c r="G23" s="113"/>
    </row>
    <row r="24" spans="1:7" x14ac:dyDescent="0.25">
      <c r="A24" s="104" t="s">
        <v>41</v>
      </c>
      <c r="B24" s="14" t="s">
        <v>46</v>
      </c>
      <c r="C24" s="15">
        <v>30</v>
      </c>
      <c r="D24" s="70"/>
      <c r="E24" s="67"/>
      <c r="F24" s="116"/>
      <c r="G24" s="113"/>
    </row>
    <row r="25" spans="1:7" x14ac:dyDescent="0.25">
      <c r="A25" s="104" t="s">
        <v>42</v>
      </c>
      <c r="B25" s="14" t="s">
        <v>47</v>
      </c>
      <c r="C25" s="15">
        <v>50</v>
      </c>
      <c r="D25" s="70"/>
      <c r="E25" s="67"/>
      <c r="F25" s="17"/>
      <c r="G25" s="114"/>
    </row>
    <row r="26" spans="1:7" x14ac:dyDescent="0.25">
      <c r="A26" s="104" t="s">
        <v>43</v>
      </c>
      <c r="B26" s="14" t="s">
        <v>48</v>
      </c>
      <c r="C26" s="15">
        <v>80</v>
      </c>
      <c r="D26" s="70"/>
      <c r="E26" s="67"/>
      <c r="F26" s="17"/>
      <c r="G26" s="114"/>
    </row>
    <row r="27" spans="1:7" x14ac:dyDescent="0.25">
      <c r="A27" s="104" t="s">
        <v>44</v>
      </c>
      <c r="B27" s="14" t="s">
        <v>49</v>
      </c>
      <c r="C27" s="15">
        <v>100</v>
      </c>
      <c r="D27" s="70"/>
      <c r="E27" s="67"/>
      <c r="F27" s="17"/>
      <c r="G27" s="114"/>
    </row>
    <row r="28" spans="1:7" ht="15.75" thickBot="1" x14ac:dyDescent="0.3">
      <c r="A28" s="441" t="s">
        <v>36</v>
      </c>
      <c r="B28" s="442"/>
      <c r="C28" s="443"/>
      <c r="D28" s="105">
        <f t="shared" ref="D28:G28" si="2">SUM(D20:D27)</f>
        <v>0</v>
      </c>
      <c r="E28" s="106">
        <f t="shared" si="2"/>
        <v>0</v>
      </c>
      <c r="F28" s="117">
        <f t="shared" si="2"/>
        <v>0</v>
      </c>
      <c r="G28" s="115">
        <f t="shared" si="2"/>
        <v>0</v>
      </c>
    </row>
    <row r="29" spans="1:7" ht="15.75" thickTop="1" x14ac:dyDescent="0.25"/>
  </sheetData>
  <sheetProtection algorithmName="SHA-512" hashValue="67nyU+pUC1vaVheiqyZUIt/iBdXU7LQ+FZC6PjNGiZE78FXfUeB3bXxyKg1RKmC68vECrZIzHc82KahNi72jew==" saltValue="JJlimDHAv1P4hU4OhS6cJQ==" spinCount="100000" sheet="1" objects="1" scenarios="1" formatCells="0" formatColumns="0" formatRows="0"/>
  <protectedRanges>
    <protectedRange sqref="F77:J84 F133:J140 F149:J156 H19:J26 F33:J40 F48:J55 F62:J69 D4:H11" name="Rango1_1_1" securityDescriptor="O:WDG:WDD:(A;;CC;;;WD)"/>
    <protectedRange sqref="L77:L84 L133:L140 L149:L156 L19:L26 L33:L40 L48:L55 L62:L69 J4:K11" name="Rango2_1_1" securityDescriptor="O:WDG:WDD:(A;;CC;;;WD)"/>
    <protectedRange sqref="G18" name="Rango1_1_1_1" securityDescriptor="O:WDG:WDD:(A;;CC;;;WD)"/>
    <protectedRange sqref="F20:G27" name="Rango2_1_1_2" securityDescriptor="O:WDG:WDD:(A;;CC;;;WD)"/>
  </protectedRanges>
  <mergeCells count="6">
    <mergeCell ref="A28:C28"/>
    <mergeCell ref="J2:K2"/>
    <mergeCell ref="A12:C12"/>
    <mergeCell ref="A18:E18"/>
    <mergeCell ref="F18:G18"/>
    <mergeCell ref="A2:I2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29"/>
  <sheetViews>
    <sheetView workbookViewId="0">
      <selection activeCell="I9" sqref="I9"/>
    </sheetView>
  </sheetViews>
  <sheetFormatPr baseColWidth="10" defaultRowHeight="15" x14ac:dyDescent="0.25"/>
  <cols>
    <col min="1" max="1" width="5" style="68" customWidth="1"/>
    <col min="2" max="2" width="61.85546875" style="68" customWidth="1"/>
    <col min="3" max="3" width="20.42578125" style="68" customWidth="1"/>
    <col min="4" max="4" width="27.140625" style="68" customWidth="1"/>
    <col min="5" max="5" width="32" style="68" customWidth="1"/>
    <col min="6" max="6" width="23.140625" style="68" customWidth="1"/>
    <col min="7" max="7" width="22.7109375" style="68" customWidth="1"/>
    <col min="8" max="8" width="11" style="68" customWidth="1"/>
    <col min="9" max="9" width="11.28515625" style="68" customWidth="1"/>
    <col min="10" max="10" width="9.42578125" style="68" customWidth="1"/>
    <col min="11" max="11" width="12.42578125" style="68" customWidth="1"/>
    <col min="12" max="12" width="13.140625" style="68" customWidth="1"/>
    <col min="13" max="16384" width="11.42578125" style="69"/>
  </cols>
  <sheetData>
    <row r="1" spans="1:11" ht="21" customHeight="1" x14ac:dyDescent="0.25"/>
    <row r="2" spans="1:11" x14ac:dyDescent="0.25">
      <c r="A2" s="444" t="s">
        <v>772</v>
      </c>
      <c r="B2" s="436"/>
      <c r="C2" s="436"/>
      <c r="D2" s="436"/>
      <c r="E2" s="436"/>
      <c r="F2" s="436"/>
      <c r="G2" s="436"/>
      <c r="H2" s="436"/>
      <c r="I2" s="437"/>
      <c r="J2" s="446" t="s">
        <v>756</v>
      </c>
      <c r="K2" s="450"/>
    </row>
    <row r="3" spans="1:11" ht="5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</row>
    <row r="4" spans="1:11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</row>
    <row r="5" spans="1:11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</row>
    <row r="6" spans="1:11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</row>
    <row r="7" spans="1:11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</row>
    <row r="8" spans="1:11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9"/>
      <c r="K8" s="19"/>
    </row>
    <row r="9" spans="1:1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</row>
    <row r="10" spans="1:1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</row>
    <row r="11" spans="1:11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</row>
    <row r="12" spans="1:11" x14ac:dyDescent="0.25">
      <c r="A12" s="448" t="s">
        <v>36</v>
      </c>
      <c r="B12" s="449"/>
      <c r="C12" s="449"/>
      <c r="D12" s="45">
        <f t="shared" ref="D12:K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si="0"/>
        <v>0</v>
      </c>
    </row>
    <row r="18" spans="1:7" x14ac:dyDescent="0.25">
      <c r="A18" s="436" t="s">
        <v>772</v>
      </c>
      <c r="B18" s="436"/>
      <c r="C18" s="436"/>
      <c r="D18" s="436"/>
      <c r="E18" s="437"/>
      <c r="F18" s="446" t="s">
        <v>756</v>
      </c>
      <c r="G18" s="450"/>
    </row>
    <row r="19" spans="1:7" ht="25.5" x14ac:dyDescent="0.25">
      <c r="A19" s="103" t="s">
        <v>24</v>
      </c>
      <c r="B19" s="9" t="s">
        <v>25</v>
      </c>
      <c r="C19" s="9" t="s">
        <v>26</v>
      </c>
      <c r="D19" s="110" t="s">
        <v>867</v>
      </c>
      <c r="E19" s="11" t="s">
        <v>31</v>
      </c>
      <c r="F19" s="10" t="s">
        <v>32</v>
      </c>
      <c r="G19" s="112" t="s">
        <v>32</v>
      </c>
    </row>
    <row r="20" spans="1:7" x14ac:dyDescent="0.25">
      <c r="A20" s="104" t="s">
        <v>37</v>
      </c>
      <c r="B20" s="14" t="s">
        <v>33</v>
      </c>
      <c r="C20" s="15">
        <v>0</v>
      </c>
      <c r="D20" s="70"/>
      <c r="E20" s="67"/>
      <c r="F20" s="116"/>
      <c r="G20" s="113"/>
    </row>
    <row r="21" spans="1:7" x14ac:dyDescent="0.25">
      <c r="A21" s="104" t="s">
        <v>38</v>
      </c>
      <c r="B21" s="14" t="s">
        <v>34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39</v>
      </c>
      <c r="B22" s="14" t="s">
        <v>35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40</v>
      </c>
      <c r="B23" s="14" t="s">
        <v>45</v>
      </c>
      <c r="C23" s="15">
        <v>5</v>
      </c>
      <c r="D23" s="70"/>
      <c r="E23" s="67"/>
      <c r="F23" s="116"/>
      <c r="G23" s="113"/>
    </row>
    <row r="24" spans="1:7" x14ac:dyDescent="0.25">
      <c r="A24" s="104" t="s">
        <v>41</v>
      </c>
      <c r="B24" s="14" t="s">
        <v>46</v>
      </c>
      <c r="C24" s="15">
        <v>30</v>
      </c>
      <c r="D24" s="70"/>
      <c r="E24" s="67"/>
      <c r="F24" s="116"/>
      <c r="G24" s="113"/>
    </row>
    <row r="25" spans="1:7" x14ac:dyDescent="0.25">
      <c r="A25" s="104" t="s">
        <v>42</v>
      </c>
      <c r="B25" s="14" t="s">
        <v>47</v>
      </c>
      <c r="C25" s="15">
        <v>50</v>
      </c>
      <c r="D25" s="70"/>
      <c r="E25" s="67"/>
      <c r="F25" s="17"/>
      <c r="G25" s="114"/>
    </row>
    <row r="26" spans="1:7" x14ac:dyDescent="0.25">
      <c r="A26" s="104" t="s">
        <v>43</v>
      </c>
      <c r="B26" s="14" t="s">
        <v>48</v>
      </c>
      <c r="C26" s="15">
        <v>80</v>
      </c>
      <c r="D26" s="70"/>
      <c r="E26" s="67"/>
      <c r="F26" s="17"/>
      <c r="G26" s="114"/>
    </row>
    <row r="27" spans="1:7" x14ac:dyDescent="0.25">
      <c r="A27" s="104" t="s">
        <v>44</v>
      </c>
      <c r="B27" s="14" t="s">
        <v>49</v>
      </c>
      <c r="C27" s="15">
        <v>100</v>
      </c>
      <c r="D27" s="70"/>
      <c r="E27" s="67"/>
      <c r="F27" s="17"/>
      <c r="G27" s="114"/>
    </row>
    <row r="28" spans="1:7" ht="15.75" thickBot="1" x14ac:dyDescent="0.3">
      <c r="A28" s="441" t="s">
        <v>36</v>
      </c>
      <c r="B28" s="442"/>
      <c r="C28" s="443"/>
      <c r="D28" s="105">
        <f t="shared" ref="D28:G28" si="1">SUM(D20:D27)</f>
        <v>0</v>
      </c>
      <c r="E28" s="106">
        <f t="shared" si="1"/>
        <v>0</v>
      </c>
      <c r="F28" s="117">
        <f t="shared" si="1"/>
        <v>0</v>
      </c>
      <c r="G28" s="115">
        <f t="shared" si="1"/>
        <v>0</v>
      </c>
    </row>
    <row r="29" spans="1:7" ht="15.75" thickTop="1" x14ac:dyDescent="0.25"/>
  </sheetData>
  <sheetProtection algorithmName="SHA-512" hashValue="AHHYOYNSuYAqDpnFqxwf2CZY/dP+DQd0dPuqRNHnpWXyc9yv4Yesehw+SWYsB/jdgs5RsTTRBuBeYj4HbmcCRA==" saltValue="pxwEjZmhIY90ox2nBB9FpQ==" spinCount="100000" sheet="1" objects="1" scenarios="1" formatCells="0" formatColumns="0" formatRows="0"/>
  <protectedRanges>
    <protectedRange sqref="F32:J39 F88:J95 F104:J111" name="Rango1_1_1" securityDescriptor="O:WDG:WDD:(A;;CC;;;WD)"/>
    <protectedRange sqref="L32:L39 L88:L95 L104:L111 L17:L24 L3:L10" name="Rango2_1_1" securityDescriptor="O:WDG:WDD:(A;;CC;;;WD)"/>
    <protectedRange sqref="H19:J26 D4:H11" name="Rango1_1_1_2" securityDescriptor="O:WDG:WDD:(A;;CC;;;WD)"/>
    <protectedRange sqref="J4:K11" name="Rango2_1_1_1" securityDescriptor="O:WDG:WDD:(A;;CC;;;WD)"/>
    <protectedRange sqref="G18" name="Rango1_1_1_1_1" securityDescriptor="O:WDG:WDD:(A;;CC;;;WD)"/>
    <protectedRange sqref="F20:G27" name="Rango2_1_1_2_1" securityDescriptor="O:WDG:WDD:(A;;CC;;;WD)"/>
  </protectedRanges>
  <mergeCells count="6">
    <mergeCell ref="A28:C28"/>
    <mergeCell ref="A2:I2"/>
    <mergeCell ref="J2:K2"/>
    <mergeCell ref="A12:C12"/>
    <mergeCell ref="A18:E18"/>
    <mergeCell ref="F18:G18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30"/>
  <sheetViews>
    <sheetView topLeftCell="B13" workbookViewId="0">
      <selection activeCell="D31" sqref="D31"/>
    </sheetView>
  </sheetViews>
  <sheetFormatPr baseColWidth="10" defaultRowHeight="15" x14ac:dyDescent="0.25"/>
  <cols>
    <col min="1" max="1" width="5" style="68" customWidth="1"/>
    <col min="2" max="2" width="59.5703125" style="68" customWidth="1"/>
    <col min="3" max="3" width="22" style="68" customWidth="1"/>
    <col min="4" max="4" width="25.85546875" style="68" customWidth="1"/>
    <col min="5" max="5" width="19.5703125" style="68" customWidth="1"/>
    <col min="6" max="6" width="23.140625" style="68" customWidth="1"/>
    <col min="7" max="7" width="20.28515625" style="68" customWidth="1"/>
    <col min="8" max="8" width="19.7109375" style="68" customWidth="1"/>
    <col min="9" max="9" width="19.85546875" style="68" customWidth="1"/>
    <col min="10" max="10" width="21.28515625" style="68" customWidth="1"/>
    <col min="11" max="11" width="25.8554687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x14ac:dyDescent="0.25">
      <c r="A2" s="122" t="s">
        <v>775</v>
      </c>
      <c r="B2" s="102"/>
      <c r="C2" s="102"/>
      <c r="D2" s="102"/>
      <c r="E2" s="102"/>
      <c r="F2" s="102"/>
      <c r="G2" s="102"/>
      <c r="H2" s="102"/>
      <c r="I2" s="142"/>
      <c r="J2" s="452" t="s">
        <v>756</v>
      </c>
      <c r="K2" s="450"/>
      <c r="L2" s="69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  <c r="L3" s="69"/>
    </row>
    <row r="4" spans="1:12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  <c r="L4" s="69"/>
    </row>
    <row r="5" spans="1:12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  <c r="L5" s="69"/>
    </row>
    <row r="6" spans="1:12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  <c r="L6" s="69"/>
    </row>
    <row r="7" spans="1:12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  <c r="L7" s="69"/>
    </row>
    <row r="8" spans="1:12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8"/>
      <c r="K8" s="18"/>
      <c r="L8" s="69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  <c r="L9" s="69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  <c r="L10" s="69"/>
    </row>
    <row r="11" spans="1:12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  <c r="L11" s="69"/>
    </row>
    <row r="12" spans="1:12" x14ac:dyDescent="0.25">
      <c r="A12" s="438" t="s">
        <v>36</v>
      </c>
      <c r="B12" s="439"/>
      <c r="C12" s="440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69"/>
    </row>
    <row r="19" spans="1:7" x14ac:dyDescent="0.25">
      <c r="A19" s="102" t="s">
        <v>775</v>
      </c>
      <c r="B19" s="102"/>
      <c r="C19" s="102"/>
      <c r="D19" s="102"/>
      <c r="E19" s="123"/>
      <c r="F19" s="446" t="s">
        <v>756</v>
      </c>
      <c r="G19" s="450"/>
    </row>
    <row r="20" spans="1:7" ht="38.25" x14ac:dyDescent="0.25">
      <c r="A20" s="103" t="s">
        <v>24</v>
      </c>
      <c r="B20" s="9" t="s">
        <v>25</v>
      </c>
      <c r="C20" s="9" t="s">
        <v>26</v>
      </c>
      <c r="D20" s="110" t="s">
        <v>867</v>
      </c>
      <c r="E20" s="11" t="s">
        <v>31</v>
      </c>
      <c r="F20" s="10" t="s">
        <v>32</v>
      </c>
      <c r="G20" s="112" t="s">
        <v>868</v>
      </c>
    </row>
    <row r="21" spans="1:7" x14ac:dyDescent="0.25">
      <c r="A21" s="104" t="s">
        <v>37</v>
      </c>
      <c r="B21" s="14" t="s">
        <v>33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38</v>
      </c>
      <c r="B22" s="14" t="s">
        <v>34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39</v>
      </c>
      <c r="B23" s="14" t="s">
        <v>35</v>
      </c>
      <c r="C23" s="15">
        <v>0</v>
      </c>
      <c r="D23" s="70"/>
      <c r="E23" s="67"/>
      <c r="F23" s="116"/>
      <c r="G23" s="113"/>
    </row>
    <row r="24" spans="1:7" x14ac:dyDescent="0.25">
      <c r="A24" s="104" t="s">
        <v>40</v>
      </c>
      <c r="B24" s="14" t="s">
        <v>45</v>
      </c>
      <c r="C24" s="15">
        <v>5</v>
      </c>
      <c r="D24" s="70"/>
      <c r="E24" s="67"/>
      <c r="F24" s="116"/>
      <c r="G24" s="113"/>
    </row>
    <row r="25" spans="1:7" x14ac:dyDescent="0.25">
      <c r="A25" s="104" t="s">
        <v>41</v>
      </c>
      <c r="B25" s="14" t="s">
        <v>46</v>
      </c>
      <c r="C25" s="15">
        <v>30</v>
      </c>
      <c r="D25" s="70"/>
      <c r="E25" s="67"/>
      <c r="F25" s="116"/>
      <c r="G25" s="113"/>
    </row>
    <row r="26" spans="1:7" x14ac:dyDescent="0.25">
      <c r="A26" s="104" t="s">
        <v>42</v>
      </c>
      <c r="B26" s="14" t="s">
        <v>47</v>
      </c>
      <c r="C26" s="15">
        <v>50</v>
      </c>
      <c r="D26" s="70"/>
      <c r="E26" s="67"/>
      <c r="F26" s="17"/>
      <c r="G26" s="114"/>
    </row>
    <row r="27" spans="1:7" x14ac:dyDescent="0.25">
      <c r="A27" s="104" t="s">
        <v>43</v>
      </c>
      <c r="B27" s="14" t="s">
        <v>48</v>
      </c>
      <c r="C27" s="15">
        <v>80</v>
      </c>
      <c r="D27" s="70"/>
      <c r="E27" s="67"/>
      <c r="F27" s="17"/>
      <c r="G27" s="114"/>
    </row>
    <row r="28" spans="1:7" x14ac:dyDescent="0.25">
      <c r="A28" s="104" t="s">
        <v>44</v>
      </c>
      <c r="B28" s="14" t="s">
        <v>49</v>
      </c>
      <c r="C28" s="15">
        <v>100</v>
      </c>
      <c r="D28" s="70"/>
      <c r="E28" s="67"/>
      <c r="F28" s="17"/>
      <c r="G28" s="114"/>
    </row>
    <row r="29" spans="1:7" ht="15.75" thickBot="1" x14ac:dyDescent="0.3">
      <c r="A29" s="441" t="s">
        <v>36</v>
      </c>
      <c r="B29" s="442"/>
      <c r="C29" s="443"/>
      <c r="D29" s="105">
        <f t="shared" ref="D29:G29" si="2">SUM(D21:D28)</f>
        <v>0</v>
      </c>
      <c r="E29" s="106">
        <f t="shared" si="2"/>
        <v>0</v>
      </c>
      <c r="F29" s="117">
        <f t="shared" si="2"/>
        <v>0</v>
      </c>
      <c r="G29" s="115">
        <f t="shared" si="2"/>
        <v>0</v>
      </c>
    </row>
    <row r="30" spans="1:7" ht="15.75" thickTop="1" x14ac:dyDescent="0.25"/>
  </sheetData>
  <sheetProtection algorithmName="SHA-512" hashValue="OvpIwbAjpwrSesb5eaaJuqxbMU3cw2nA+smmqp3w1aI7i3uhfABH+p6sBQf49f1gv0uS1jPLFNgM1mPfjhuWzA==" saltValue="iuQByhSgWkoasjeKuT7huQ==" spinCount="100000" sheet="1" objects="1" scenarios="1" formatCells="0" formatColumns="0" formatRows="0"/>
  <protectedRanges>
    <protectedRange sqref="F35:J42 F91:J98 F107:J114" name="Rango1_1_1" securityDescriptor="O:WDG:WDD:(A;;CC;;;WD)"/>
    <protectedRange sqref="L35:L42 L91:L98 L107:L114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4">
    <mergeCell ref="F19:G19"/>
    <mergeCell ref="A29:C2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0"/>
  <sheetViews>
    <sheetView topLeftCell="B1" workbookViewId="0"/>
  </sheetViews>
  <sheetFormatPr baseColWidth="10" defaultRowHeight="15" x14ac:dyDescent="0.25"/>
  <cols>
    <col min="1" max="1" width="5" style="68" customWidth="1"/>
    <col min="2" max="2" width="59.5703125" style="68" customWidth="1"/>
    <col min="3" max="3" width="16" style="68" customWidth="1"/>
    <col min="4" max="4" width="20.28515625" style="68" customWidth="1"/>
    <col min="5" max="5" width="16.42578125" style="68" customWidth="1"/>
    <col min="6" max="6" width="20.85546875" style="68" customWidth="1"/>
    <col min="7" max="7" width="18.85546875" style="68" customWidth="1"/>
    <col min="8" max="8" width="17" style="68" customWidth="1"/>
    <col min="9" max="9" width="16.7109375" style="68" customWidth="1"/>
    <col min="10" max="10" width="18.28515625" style="68" customWidth="1"/>
    <col min="11" max="11" width="19.5703125" style="68" customWidth="1"/>
    <col min="12" max="12" width="13.140625" style="68" customWidth="1"/>
    <col min="13" max="16384" width="11.42578125" style="69"/>
  </cols>
  <sheetData>
    <row r="1" spans="1:12" ht="21" customHeight="1" x14ac:dyDescent="0.25"/>
    <row r="2" spans="1:12" x14ac:dyDescent="0.25">
      <c r="A2" s="444" t="s">
        <v>776</v>
      </c>
      <c r="B2" s="436"/>
      <c r="C2" s="436"/>
      <c r="D2" s="436"/>
      <c r="E2" s="436"/>
      <c r="F2" s="436"/>
      <c r="G2" s="436"/>
      <c r="H2" s="436"/>
      <c r="I2" s="445"/>
      <c r="J2" s="452" t="s">
        <v>756</v>
      </c>
      <c r="K2" s="450"/>
      <c r="L2" s="69"/>
    </row>
    <row r="3" spans="1:12" ht="44.25" customHeight="1" x14ac:dyDescent="0.25">
      <c r="A3" s="8" t="s">
        <v>24</v>
      </c>
      <c r="B3" s="9" t="s">
        <v>25</v>
      </c>
      <c r="C3" s="9" t="s">
        <v>26</v>
      </c>
      <c r="D3" s="44" t="s">
        <v>27</v>
      </c>
      <c r="E3" s="9" t="s">
        <v>28</v>
      </c>
      <c r="F3" s="9" t="s">
        <v>29</v>
      </c>
      <c r="G3" s="10" t="s">
        <v>30</v>
      </c>
      <c r="H3" s="10" t="s">
        <v>758</v>
      </c>
      <c r="I3" s="11" t="s">
        <v>31</v>
      </c>
      <c r="J3" s="12" t="s">
        <v>32</v>
      </c>
      <c r="K3" s="12" t="s">
        <v>868</v>
      </c>
      <c r="L3" s="69"/>
    </row>
    <row r="4" spans="1:12" x14ac:dyDescent="0.25">
      <c r="A4" s="13" t="s">
        <v>37</v>
      </c>
      <c r="B4" s="14" t="s">
        <v>33</v>
      </c>
      <c r="C4" s="15">
        <v>0</v>
      </c>
      <c r="D4" s="143"/>
      <c r="E4" s="16"/>
      <c r="F4" s="16"/>
      <c r="G4" s="17"/>
      <c r="H4" s="17"/>
      <c r="I4" s="67"/>
      <c r="J4" s="18"/>
      <c r="K4" s="18"/>
      <c r="L4" s="69"/>
    </row>
    <row r="5" spans="1:12" x14ac:dyDescent="0.25">
      <c r="A5" s="13" t="s">
        <v>38</v>
      </c>
      <c r="B5" s="14" t="s">
        <v>34</v>
      </c>
      <c r="C5" s="15">
        <v>0</v>
      </c>
      <c r="D5" s="143"/>
      <c r="E5" s="16"/>
      <c r="F5" s="16"/>
      <c r="G5" s="17"/>
      <c r="H5" s="17"/>
      <c r="I5" s="67"/>
      <c r="J5" s="18"/>
      <c r="K5" s="18"/>
      <c r="L5" s="69"/>
    </row>
    <row r="6" spans="1:12" x14ac:dyDescent="0.25">
      <c r="A6" s="13" t="s">
        <v>39</v>
      </c>
      <c r="B6" s="14" t="s">
        <v>35</v>
      </c>
      <c r="C6" s="15">
        <v>0</v>
      </c>
      <c r="D6" s="143"/>
      <c r="E6" s="16"/>
      <c r="F6" s="16"/>
      <c r="G6" s="17"/>
      <c r="H6" s="17"/>
      <c r="I6" s="67"/>
      <c r="J6" s="18"/>
      <c r="K6" s="18"/>
      <c r="L6" s="69"/>
    </row>
    <row r="7" spans="1:12" x14ac:dyDescent="0.25">
      <c r="A7" s="13" t="s">
        <v>40</v>
      </c>
      <c r="B7" s="14" t="s">
        <v>45</v>
      </c>
      <c r="C7" s="15">
        <v>5</v>
      </c>
      <c r="D7" s="143"/>
      <c r="E7" s="16"/>
      <c r="F7" s="16"/>
      <c r="G7" s="17"/>
      <c r="H7" s="17"/>
      <c r="I7" s="67"/>
      <c r="J7" s="18"/>
      <c r="K7" s="18"/>
      <c r="L7" s="69"/>
    </row>
    <row r="8" spans="1:12" x14ac:dyDescent="0.25">
      <c r="A8" s="13" t="s">
        <v>41</v>
      </c>
      <c r="B8" s="14" t="s">
        <v>46</v>
      </c>
      <c r="C8" s="15">
        <v>30</v>
      </c>
      <c r="D8" s="143"/>
      <c r="E8" s="16"/>
      <c r="F8" s="16"/>
      <c r="G8" s="17"/>
      <c r="H8" s="17"/>
      <c r="I8" s="67"/>
      <c r="J8" s="18"/>
      <c r="K8" s="18"/>
      <c r="L8" s="69"/>
    </row>
    <row r="9" spans="1:12" ht="15" customHeight="1" x14ac:dyDescent="0.25">
      <c r="A9" s="13" t="s">
        <v>42</v>
      </c>
      <c r="B9" s="14" t="s">
        <v>47</v>
      </c>
      <c r="C9" s="15">
        <v>50</v>
      </c>
      <c r="D9" s="143"/>
      <c r="E9" s="16"/>
      <c r="F9" s="16"/>
      <c r="G9" s="17"/>
      <c r="H9" s="17"/>
      <c r="I9" s="67"/>
      <c r="J9" s="19"/>
      <c r="K9" s="19"/>
      <c r="L9" s="69"/>
    </row>
    <row r="10" spans="1:12" ht="15.75" customHeight="1" x14ac:dyDescent="0.25">
      <c r="A10" s="13" t="s">
        <v>43</v>
      </c>
      <c r="B10" s="14" t="s">
        <v>48</v>
      </c>
      <c r="C10" s="15">
        <v>80</v>
      </c>
      <c r="D10" s="143"/>
      <c r="E10" s="16"/>
      <c r="F10" s="16"/>
      <c r="G10" s="17"/>
      <c r="H10" s="17"/>
      <c r="I10" s="67"/>
      <c r="J10" s="19"/>
      <c r="K10" s="19"/>
      <c r="L10" s="69"/>
    </row>
    <row r="11" spans="1:12" x14ac:dyDescent="0.25">
      <c r="A11" s="13" t="s">
        <v>44</v>
      </c>
      <c r="B11" s="14" t="s">
        <v>49</v>
      </c>
      <c r="C11" s="15">
        <v>100</v>
      </c>
      <c r="D11" s="143"/>
      <c r="E11" s="17"/>
      <c r="F11" s="17"/>
      <c r="G11" s="17"/>
      <c r="H11" s="17"/>
      <c r="I11" s="67"/>
      <c r="J11" s="19"/>
      <c r="K11" s="19"/>
      <c r="L11" s="69"/>
    </row>
    <row r="12" spans="1:12" x14ac:dyDescent="0.25">
      <c r="A12" s="438" t="s">
        <v>36</v>
      </c>
      <c r="B12" s="439"/>
      <c r="C12" s="440"/>
      <c r="D12" s="45">
        <f t="shared" ref="D12:J12" si="0">SUM(D4:D11)</f>
        <v>0</v>
      </c>
      <c r="E12" s="20">
        <f t="shared" si="0"/>
        <v>0</v>
      </c>
      <c r="F12" s="20">
        <f t="shared" si="0"/>
        <v>0</v>
      </c>
      <c r="G12" s="21">
        <f t="shared" si="0"/>
        <v>0</v>
      </c>
      <c r="H12" s="21">
        <f t="shared" si="0"/>
        <v>0</v>
      </c>
      <c r="I12" s="22">
        <f t="shared" si="0"/>
        <v>0</v>
      </c>
      <c r="J12" s="23">
        <f t="shared" si="0"/>
        <v>0</v>
      </c>
      <c r="K12" s="23">
        <f t="shared" ref="K12" si="1">SUM(K4:K11)</f>
        <v>0</v>
      </c>
      <c r="L12" s="69"/>
    </row>
    <row r="19" spans="1:7" x14ac:dyDescent="0.25">
      <c r="A19" s="444" t="s">
        <v>776</v>
      </c>
      <c r="B19" s="436"/>
      <c r="C19" s="436"/>
      <c r="D19" s="436"/>
      <c r="E19" s="436"/>
      <c r="F19" s="436"/>
      <c r="G19" s="124" t="s">
        <v>756</v>
      </c>
    </row>
    <row r="20" spans="1:7" ht="51" x14ac:dyDescent="0.25">
      <c r="A20" s="103" t="s">
        <v>24</v>
      </c>
      <c r="B20" s="9" t="s">
        <v>25</v>
      </c>
      <c r="C20" s="9" t="s">
        <v>26</v>
      </c>
      <c r="D20" s="110" t="s">
        <v>867</v>
      </c>
      <c r="E20" s="11" t="s">
        <v>31</v>
      </c>
      <c r="F20" s="10" t="s">
        <v>32</v>
      </c>
      <c r="G20" s="112" t="s">
        <v>868</v>
      </c>
    </row>
    <row r="21" spans="1:7" x14ac:dyDescent="0.25">
      <c r="A21" s="104" t="s">
        <v>37</v>
      </c>
      <c r="B21" s="14" t="s">
        <v>33</v>
      </c>
      <c r="C21" s="15">
        <v>0</v>
      </c>
      <c r="D21" s="70"/>
      <c r="E21" s="67"/>
      <c r="F21" s="116"/>
      <c r="G21" s="113"/>
    </row>
    <row r="22" spans="1:7" x14ac:dyDescent="0.25">
      <c r="A22" s="104" t="s">
        <v>38</v>
      </c>
      <c r="B22" s="14" t="s">
        <v>34</v>
      </c>
      <c r="C22" s="15">
        <v>0</v>
      </c>
      <c r="D22" s="70"/>
      <c r="E22" s="67"/>
      <c r="F22" s="116"/>
      <c r="G22" s="113"/>
    </row>
    <row r="23" spans="1:7" x14ac:dyDescent="0.25">
      <c r="A23" s="104" t="s">
        <v>39</v>
      </c>
      <c r="B23" s="14" t="s">
        <v>35</v>
      </c>
      <c r="C23" s="15">
        <v>0</v>
      </c>
      <c r="D23" s="70"/>
      <c r="E23" s="67"/>
      <c r="F23" s="116"/>
      <c r="G23" s="113"/>
    </row>
    <row r="24" spans="1:7" x14ac:dyDescent="0.25">
      <c r="A24" s="104" t="s">
        <v>40</v>
      </c>
      <c r="B24" s="14" t="s">
        <v>45</v>
      </c>
      <c r="C24" s="15">
        <v>5</v>
      </c>
      <c r="D24" s="70"/>
      <c r="E24" s="67"/>
      <c r="F24" s="116"/>
      <c r="G24" s="113"/>
    </row>
    <row r="25" spans="1:7" x14ac:dyDescent="0.25">
      <c r="A25" s="104" t="s">
        <v>41</v>
      </c>
      <c r="B25" s="14" t="s">
        <v>46</v>
      </c>
      <c r="C25" s="15">
        <v>30</v>
      </c>
      <c r="D25" s="70"/>
      <c r="E25" s="67"/>
      <c r="F25" s="116"/>
      <c r="G25" s="113"/>
    </row>
    <row r="26" spans="1:7" x14ac:dyDescent="0.25">
      <c r="A26" s="104" t="s">
        <v>42</v>
      </c>
      <c r="B26" s="14" t="s">
        <v>47</v>
      </c>
      <c r="C26" s="15">
        <v>50</v>
      </c>
      <c r="D26" s="70"/>
      <c r="E26" s="67"/>
      <c r="F26" s="17"/>
      <c r="G26" s="114"/>
    </row>
    <row r="27" spans="1:7" x14ac:dyDescent="0.25">
      <c r="A27" s="104" t="s">
        <v>43</v>
      </c>
      <c r="B27" s="14" t="s">
        <v>48</v>
      </c>
      <c r="C27" s="15">
        <v>80</v>
      </c>
      <c r="D27" s="70"/>
      <c r="E27" s="67"/>
      <c r="F27" s="17"/>
      <c r="G27" s="114"/>
    </row>
    <row r="28" spans="1:7" x14ac:dyDescent="0.25">
      <c r="A28" s="104" t="s">
        <v>44</v>
      </c>
      <c r="B28" s="14" t="s">
        <v>49</v>
      </c>
      <c r="C28" s="15">
        <v>100</v>
      </c>
      <c r="D28" s="70"/>
      <c r="E28" s="67"/>
      <c r="F28" s="17"/>
      <c r="G28" s="114"/>
    </row>
    <row r="29" spans="1:7" ht="15.75" thickBot="1" x14ac:dyDescent="0.3">
      <c r="A29" s="441" t="s">
        <v>36</v>
      </c>
      <c r="B29" s="442"/>
      <c r="C29" s="443"/>
      <c r="D29" s="105">
        <f t="shared" ref="D29:G29" si="2">SUM(D21:D28)</f>
        <v>0</v>
      </c>
      <c r="E29" s="106">
        <f t="shared" si="2"/>
        <v>0</v>
      </c>
      <c r="F29" s="117">
        <f t="shared" si="2"/>
        <v>0</v>
      </c>
      <c r="G29" s="115">
        <f t="shared" si="2"/>
        <v>0</v>
      </c>
    </row>
    <row r="30" spans="1:7" ht="15.75" thickTop="1" x14ac:dyDescent="0.25"/>
  </sheetData>
  <sheetProtection algorithmName="SHA-512" hashValue="3Dk0ZffcM0ozeI9D2O1p+SlIIKn/doaNsNkxs6qgp7yhlPrpGj2otlEeEWVataNUjoYlWfzWmVKidnQsvK97hw==" saltValue="S9tTdAxev8BTa424+zG9pw==" spinCount="100000" sheet="1" objects="1" scenarios="1" formatCells="0" formatColumns="0" formatRows="0"/>
  <protectedRanges>
    <protectedRange sqref="F75:J82 F91:J98" name="Rango1_1_1" securityDescriptor="O:WDG:WDD:(A;;CC;;;WD)"/>
    <protectedRange sqref="L75:L82 L91:L98" name="Rango2_1_1" securityDescriptor="O:WDG:WDD:(A;;CC;;;WD)"/>
    <protectedRange sqref="G19:J19 D4:H11 H20:J26" name="Rango1_1_1_1" securityDescriptor="O:WDG:WDD:(A;;CC;;;WD)"/>
    <protectedRange sqref="L19:L26 J4:K11 F21:G28" name="Rango2_1_1_1" securityDescriptor="O:WDG:WDD:(A;;CC;;;WD)"/>
  </protectedRanges>
  <mergeCells count="5">
    <mergeCell ref="A29:C29"/>
    <mergeCell ref="A2:I2"/>
    <mergeCell ref="A19:F19"/>
    <mergeCell ref="J2:K2"/>
    <mergeCell ref="A12:C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INICIO</vt:lpstr>
      <vt:lpstr>Brecha de Liquidez</vt:lpstr>
      <vt:lpstr>Prev. 1.1</vt:lpstr>
      <vt:lpstr>Prev. 1.2</vt:lpstr>
      <vt:lpstr>Prev. 1.3</vt:lpstr>
      <vt:lpstr>Prev. 1.4</vt:lpstr>
      <vt:lpstr>Prev. 1.5</vt:lpstr>
      <vt:lpstr>Prev. 1.6</vt:lpstr>
      <vt:lpstr>Prev. 1.7</vt:lpstr>
      <vt:lpstr>Prev. 1.8</vt:lpstr>
      <vt:lpstr>Prev. 1.9</vt:lpstr>
      <vt:lpstr>Prev. Depositos Vista</vt:lpstr>
      <vt:lpstr>Prev. Depositos Plazo</vt:lpstr>
      <vt:lpstr>Concentración de Créditos</vt:lpstr>
      <vt:lpstr>Concentración de Créditos Venc.</vt:lpstr>
      <vt:lpstr>Concentración Ahorros</vt:lpstr>
      <vt:lpstr>Concentración Ahorros Vista</vt:lpstr>
      <vt:lpstr>Concentración Ahorros Plazo</vt:lpstr>
      <vt:lpstr>Prev sobre Bienes adjudicados</vt:lpstr>
      <vt:lpstr>Prev s Otros Activos Riesgos</vt:lpstr>
      <vt:lpstr>Prev s Otras Inversiones</vt:lpstr>
      <vt:lpstr>Depreciación</vt:lpstr>
      <vt:lpstr>Ejecución Presupuestaria</vt:lpstr>
      <vt:lpstr>Depositos Bancos Gs</vt:lpstr>
      <vt:lpstr>Depositos Bancos Ext</vt:lpstr>
      <vt:lpstr>Depositos Financieras Gs</vt:lpstr>
      <vt:lpstr>Depositos Financieras Ext</vt:lpstr>
      <vt:lpstr>Depositos Coop. Gs</vt:lpstr>
      <vt:lpstr>Depositos Coop. Ext</vt:lpstr>
      <vt:lpstr>Depositos Centrales Gs</vt:lpstr>
      <vt:lpstr>Depositos Centrales Ext</vt:lpstr>
      <vt:lpstr>Clasificación de Créditos</vt:lpstr>
      <vt:lpstr>Modificación de términos</vt:lpstr>
      <vt:lpstr>Socios</vt:lpstr>
      <vt:lpstr>Activos y Pasivos en ME</vt:lpstr>
      <vt:lpstr>Patrimonio Efectivo</vt:lpstr>
      <vt:lpstr>Activos ponderados</vt:lpstr>
      <vt:lpstr>Balance General</vt:lpstr>
      <vt:lpstr>Cuadro de Resultado</vt:lpstr>
      <vt:lpstr>Cuenta de Orden</vt:lpstr>
      <vt:lpstr>Indicadores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Alejandro Chen</cp:lastModifiedBy>
  <cp:lastPrinted>2017-02-07T12:52:54Z</cp:lastPrinted>
  <dcterms:created xsi:type="dcterms:W3CDTF">2016-10-10T17:10:15Z</dcterms:created>
  <dcterms:modified xsi:type="dcterms:W3CDTF">2021-04-05T15:48:43Z</dcterms:modified>
</cp:coreProperties>
</file>